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LordContrastModel" sheetId="1" r:id="rId1"/>
    <sheet name="ModelGraph" sheetId="2" r:id="rId2"/>
  </sheets>
  <definedNames>
    <definedName name="_xlnm._FilterDatabase" localSheetId="0" hidden="1">'LordContrastModel'!$A$3:$Y$104</definedName>
  </definedNames>
  <calcPr fullCalcOnLoad="1"/>
</workbook>
</file>

<file path=xl/sharedStrings.xml><?xml version="1.0" encoding="utf-8"?>
<sst xmlns="http://schemas.openxmlformats.org/spreadsheetml/2006/main" count="39" uniqueCount="26">
  <si>
    <t>mag1</t>
  </si>
  <si>
    <t>mag2</t>
  </si>
  <si>
    <t>delta(m2-m1)</t>
  </si>
  <si>
    <t>I_factor</t>
  </si>
  <si>
    <t>D_mm</t>
  </si>
  <si>
    <t>Intensity</t>
  </si>
  <si>
    <t>Formula</t>
  </si>
  <si>
    <t>Intensity factor</t>
  </si>
  <si>
    <t>Constant</t>
  </si>
  <si>
    <t>lambda</t>
  </si>
  <si>
    <t>k to rads to arcsecs</t>
  </si>
  <si>
    <t>k lambda</t>
  </si>
  <si>
    <t>Compute n</t>
  </si>
  <si>
    <t>r_minsep</t>
  </si>
  <si>
    <t>(Ic/Ip)</t>
  </si>
  <si>
    <t>omi^2</t>
  </si>
  <si>
    <t>(lp/lc)</t>
  </si>
  <si>
    <t>rho'</t>
  </si>
  <si>
    <t>kappa'</t>
  </si>
  <si>
    <t>gamma'</t>
  </si>
  <si>
    <t>Selected</t>
  </si>
  <si>
    <t>x</t>
  </si>
  <si>
    <t>Computations</t>
  </si>
  <si>
    <t>Lord's n</t>
  </si>
  <si>
    <t>Error</t>
  </si>
  <si>
    <t>Error%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</si>
</sst>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Resolution of Unequal Binaries per Lord's Contrast Model 
r_min_sep (arcsecs) = n / D_mm by delta magnitudes
Plots delta mag to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LordContrastModel!$D$4:$D$104</c:f>
              <c:numCache>
                <c:ptCount val="101"/>
                <c:pt idx="0">
                  <c:v>0</c:v>
                </c:pt>
                <c:pt idx="1">
                  <c:v>0.09999999999999964</c:v>
                </c:pt>
                <c:pt idx="2">
                  <c:v>0.1999999999999993</c:v>
                </c:pt>
                <c:pt idx="3">
                  <c:v>0.29999999999999893</c:v>
                </c:pt>
                <c:pt idx="4">
                  <c:v>0.3999999999999986</c:v>
                </c:pt>
                <c:pt idx="5">
                  <c:v>0.4999999999999982</c:v>
                </c:pt>
                <c:pt idx="6">
                  <c:v>0.5999999999999979</c:v>
                </c:pt>
                <c:pt idx="7">
                  <c:v>0.6999999999999975</c:v>
                </c:pt>
                <c:pt idx="8">
                  <c:v>0.7999999999999972</c:v>
                </c:pt>
                <c:pt idx="9">
                  <c:v>0.8999999999999968</c:v>
                </c:pt>
                <c:pt idx="10">
                  <c:v>0.9999999999999964</c:v>
                </c:pt>
                <c:pt idx="11">
                  <c:v>1.099999999999996</c:v>
                </c:pt>
                <c:pt idx="12">
                  <c:v>1.1999999999999957</c:v>
                </c:pt>
                <c:pt idx="13">
                  <c:v>1.2999999999999954</c:v>
                </c:pt>
                <c:pt idx="14">
                  <c:v>1.399999999999995</c:v>
                </c:pt>
                <c:pt idx="15">
                  <c:v>1.4999999999999947</c:v>
                </c:pt>
                <c:pt idx="16">
                  <c:v>1.5999999999999943</c:v>
                </c:pt>
                <c:pt idx="17">
                  <c:v>1.699999999999994</c:v>
                </c:pt>
                <c:pt idx="18">
                  <c:v>1.7999999999999936</c:v>
                </c:pt>
                <c:pt idx="19">
                  <c:v>1.8999999999999932</c:v>
                </c:pt>
                <c:pt idx="20">
                  <c:v>1.999999999999993</c:v>
                </c:pt>
                <c:pt idx="21">
                  <c:v>2.0999999999999925</c:v>
                </c:pt>
                <c:pt idx="22">
                  <c:v>2.199999999999992</c:v>
                </c:pt>
                <c:pt idx="23">
                  <c:v>2.299999999999992</c:v>
                </c:pt>
                <c:pt idx="24">
                  <c:v>2.3999999999999915</c:v>
                </c:pt>
                <c:pt idx="25">
                  <c:v>2.499999999999991</c:v>
                </c:pt>
                <c:pt idx="26">
                  <c:v>2.5999999999999908</c:v>
                </c:pt>
                <c:pt idx="27">
                  <c:v>2.6999999999999904</c:v>
                </c:pt>
                <c:pt idx="28">
                  <c:v>2.79999999999999</c:v>
                </c:pt>
                <c:pt idx="29">
                  <c:v>2.8999999999999897</c:v>
                </c:pt>
                <c:pt idx="30">
                  <c:v>2.9999999999999893</c:v>
                </c:pt>
                <c:pt idx="31">
                  <c:v>3.099999999999989</c:v>
                </c:pt>
                <c:pt idx="32">
                  <c:v>3.1999999999999886</c:v>
                </c:pt>
                <c:pt idx="33">
                  <c:v>3.2999999999999883</c:v>
                </c:pt>
                <c:pt idx="34">
                  <c:v>3.399999999999988</c:v>
                </c:pt>
                <c:pt idx="35">
                  <c:v>3.4999999999999876</c:v>
                </c:pt>
                <c:pt idx="36">
                  <c:v>3.599999999999987</c:v>
                </c:pt>
                <c:pt idx="37">
                  <c:v>3.699999999999987</c:v>
                </c:pt>
                <c:pt idx="38">
                  <c:v>3.7999999999999865</c:v>
                </c:pt>
                <c:pt idx="39">
                  <c:v>3.899999999999986</c:v>
                </c:pt>
                <c:pt idx="40">
                  <c:v>3.999999999999986</c:v>
                </c:pt>
                <c:pt idx="41">
                  <c:v>4.099999999999985</c:v>
                </c:pt>
                <c:pt idx="42">
                  <c:v>4.199999999999985</c:v>
                </c:pt>
                <c:pt idx="43">
                  <c:v>4.299999999999985</c:v>
                </c:pt>
                <c:pt idx="44">
                  <c:v>4.399999999999984</c:v>
                </c:pt>
                <c:pt idx="45">
                  <c:v>4.499999999999984</c:v>
                </c:pt>
                <c:pt idx="46">
                  <c:v>4.599999999999984</c:v>
                </c:pt>
                <c:pt idx="47">
                  <c:v>4.699999999999983</c:v>
                </c:pt>
                <c:pt idx="48">
                  <c:v>4.799999999999983</c:v>
                </c:pt>
                <c:pt idx="49">
                  <c:v>4.899999999999983</c:v>
                </c:pt>
                <c:pt idx="50">
                  <c:v>4.999999999999982</c:v>
                </c:pt>
                <c:pt idx="51">
                  <c:v>5.099999999999982</c:v>
                </c:pt>
                <c:pt idx="52">
                  <c:v>5.1999999999999815</c:v>
                </c:pt>
                <c:pt idx="53">
                  <c:v>5.299999999999981</c:v>
                </c:pt>
                <c:pt idx="54">
                  <c:v>5.399999999999981</c:v>
                </c:pt>
                <c:pt idx="55">
                  <c:v>5.4999999999999805</c:v>
                </c:pt>
                <c:pt idx="56">
                  <c:v>5.59999999999998</c:v>
                </c:pt>
                <c:pt idx="57">
                  <c:v>5.69999999999998</c:v>
                </c:pt>
                <c:pt idx="58">
                  <c:v>5.799999999999979</c:v>
                </c:pt>
                <c:pt idx="59">
                  <c:v>5.899999999999979</c:v>
                </c:pt>
                <c:pt idx="60">
                  <c:v>5.999999999999979</c:v>
                </c:pt>
                <c:pt idx="61">
                  <c:v>6.099999999999978</c:v>
                </c:pt>
                <c:pt idx="62">
                  <c:v>6.199999999999978</c:v>
                </c:pt>
                <c:pt idx="63">
                  <c:v>6.299999999999978</c:v>
                </c:pt>
                <c:pt idx="64">
                  <c:v>6.399999999999977</c:v>
                </c:pt>
                <c:pt idx="65">
                  <c:v>6.499999999999977</c:v>
                </c:pt>
                <c:pt idx="66">
                  <c:v>6.5999999999999766</c:v>
                </c:pt>
                <c:pt idx="67">
                  <c:v>6.699999999999976</c:v>
                </c:pt>
                <c:pt idx="68">
                  <c:v>6.799999999999976</c:v>
                </c:pt>
                <c:pt idx="69">
                  <c:v>6.8999999999999755</c:v>
                </c:pt>
                <c:pt idx="70">
                  <c:v>6.999999999999975</c:v>
                </c:pt>
                <c:pt idx="71">
                  <c:v>7.099999999999975</c:v>
                </c:pt>
                <c:pt idx="72">
                  <c:v>7.199999999999974</c:v>
                </c:pt>
                <c:pt idx="73">
                  <c:v>7.299999999999974</c:v>
                </c:pt>
                <c:pt idx="74">
                  <c:v>7.399999999999974</c:v>
                </c:pt>
                <c:pt idx="75">
                  <c:v>7.499999999999973</c:v>
                </c:pt>
                <c:pt idx="76">
                  <c:v>7.599999999999973</c:v>
                </c:pt>
                <c:pt idx="77">
                  <c:v>7.699999999999973</c:v>
                </c:pt>
                <c:pt idx="78">
                  <c:v>7.799999999999972</c:v>
                </c:pt>
                <c:pt idx="79">
                  <c:v>7.899999999999972</c:v>
                </c:pt>
                <c:pt idx="80">
                  <c:v>7.999999999999972</c:v>
                </c:pt>
                <c:pt idx="81">
                  <c:v>8.099999999999971</c:v>
                </c:pt>
                <c:pt idx="82">
                  <c:v>8.19999999999997</c:v>
                </c:pt>
                <c:pt idx="83">
                  <c:v>8.29999999999997</c:v>
                </c:pt>
                <c:pt idx="84">
                  <c:v>8.39999999999997</c:v>
                </c:pt>
                <c:pt idx="85">
                  <c:v>8.49999999999997</c:v>
                </c:pt>
                <c:pt idx="86">
                  <c:v>8.59999999999997</c:v>
                </c:pt>
                <c:pt idx="87">
                  <c:v>8.699999999999969</c:v>
                </c:pt>
                <c:pt idx="88">
                  <c:v>8.799999999999969</c:v>
                </c:pt>
                <c:pt idx="89">
                  <c:v>8.899999999999968</c:v>
                </c:pt>
                <c:pt idx="90">
                  <c:v>8.999999999999968</c:v>
                </c:pt>
                <c:pt idx="91">
                  <c:v>9.099999999999968</c:v>
                </c:pt>
                <c:pt idx="92">
                  <c:v>9.199999999999967</c:v>
                </c:pt>
                <c:pt idx="93">
                  <c:v>9.299999999999967</c:v>
                </c:pt>
                <c:pt idx="94">
                  <c:v>9.399999999999967</c:v>
                </c:pt>
                <c:pt idx="95">
                  <c:v>9.499999999999966</c:v>
                </c:pt>
                <c:pt idx="96">
                  <c:v>9.599999999999966</c:v>
                </c:pt>
                <c:pt idx="97">
                  <c:v>9.699999999999966</c:v>
                </c:pt>
                <c:pt idx="98">
                  <c:v>9.799999999999965</c:v>
                </c:pt>
                <c:pt idx="99">
                  <c:v>9.899999999999965</c:v>
                </c:pt>
                <c:pt idx="100">
                  <c:v>9.999999999999964</c:v>
                </c:pt>
              </c:numCache>
            </c:numRef>
          </c:xVal>
          <c:yVal>
            <c:numRef>
              <c:f>LordContrastModel!$T$4:$T$104</c:f>
              <c:numCache>
                <c:ptCount val="101"/>
                <c:pt idx="0">
                  <c:v>114.58019317030741</c:v>
                </c:pt>
                <c:pt idx="1">
                  <c:v>119.86022529022863</c:v>
                </c:pt>
                <c:pt idx="2">
                  <c:v>125.15369406592903</c:v>
                </c:pt>
                <c:pt idx="3">
                  <c:v>130.4697300747296</c:v>
                </c:pt>
                <c:pt idx="4">
                  <c:v>135.8165036431525</c:v>
                </c:pt>
                <c:pt idx="5">
                  <c:v>141.20142446630396</c:v>
                </c:pt>
                <c:pt idx="6">
                  <c:v>146.63128564262328</c:v>
                </c:pt>
                <c:pt idx="7">
                  <c:v>152.11237718710152</c:v>
                </c:pt>
                <c:pt idx="8">
                  <c:v>157.65057661397412</c:v>
                </c:pt>
                <c:pt idx="9">
                  <c:v>163.25142205212353</c:v>
                </c:pt>
                <c:pt idx="10">
                  <c:v>168.92017188759263</c:v>
                </c:pt>
                <c:pt idx="11">
                  <c:v>174.6618538957839</c:v>
                </c:pt>
                <c:pt idx="12">
                  <c:v>180.48130608950214</c:v>
                </c:pt>
                <c:pt idx="13">
                  <c:v>186.38321097574803</c:v>
                </c:pt>
                <c:pt idx="14">
                  <c:v>192.37212452287963</c:v>
                </c:pt>
                <c:pt idx="15">
                  <c:v>198.45250084911467</c:v>
                </c:pt>
                <c:pt idx="16">
                  <c:v>204.62871342501307</c:v>
                </c:pt>
                <c:pt idx="17">
                  <c:v>210.9050734168474</c:v>
                </c:pt>
                <c:pt idx="18">
                  <c:v>217.2858456707427</c:v>
                </c:pt>
                <c:pt idx="19">
                  <c:v>223.77526273922817</c:v>
                </c:pt>
                <c:pt idx="20">
                  <c:v>230.37753727521752</c:v>
                </c:pt>
                <c:pt idx="21">
                  <c:v>237.09687305820728</c:v>
                </c:pt>
                <c:pt idx="22">
                  <c:v>243.9374748697835</c:v>
                </c:pt>
                <c:pt idx="23">
                  <c:v>250.90355739749305</c:v>
                </c:pt>
                <c:pt idx="24">
                  <c:v>257.9993533156083</c:v>
                </c:pt>
                <c:pt idx="25">
                  <c:v>265.2291206666651</c:v>
                </c:pt>
                <c:pt idx="26">
                  <c:v>272.5971496476265</c:v>
                </c:pt>
                <c:pt idx="27">
                  <c:v>280.1077688881755</c:v>
                </c:pt>
                <c:pt idx="28">
                  <c:v>287.7653512952113</c:v>
                </c:pt>
                <c:pt idx="29">
                  <c:v>295.5743195265593</c:v>
                </c:pt>
                <c:pt idx="30">
                  <c:v>303.53915114771144</c:v>
                </c:pt>
                <c:pt idx="31">
                  <c:v>311.6643835177894</c:v>
                </c:pt>
                <c:pt idx="32">
                  <c:v>319.9546184445278</c:v>
                </c:pt>
                <c:pt idx="33">
                  <c:v>328.41452664271816</c:v>
                </c:pt>
                <c:pt idx="34">
                  <c:v>337.0488520260433</c:v>
                </c:pt>
                <c:pt idx="35">
                  <c:v>345.86241585840884</c:v>
                </c:pt>
                <c:pt idx="36">
                  <c:v>354.8601207876557</c:v>
                </c:pt>
                <c:pt idx="37">
                  <c:v>364.04695478176865</c:v>
                </c:pt>
                <c:pt idx="38">
                  <c:v>373.4279949853613</c:v>
                </c:pt>
                <c:pt idx="39">
                  <c:v>383.0084115121999</c:v>
                </c:pt>
                <c:pt idx="40">
                  <c:v>392.793471187802</c:v>
                </c:pt>
                <c:pt idx="41">
                  <c:v>402.7885412546755</c:v>
                </c:pt>
                <c:pt idx="42">
                  <c:v>412.99909305146525</c:v>
                </c:pt>
                <c:pt idx="43">
                  <c:v>423.4307056761984</c:v>
                </c:pt>
                <c:pt idx="44">
                  <c:v>434.08906964283005</c:v>
                </c:pt>
                <c:pt idx="45">
                  <c:v>444.97999053949957</c:v>
                </c:pt>
                <c:pt idx="46">
                  <c:v>456.1093926961626</c:v>
                </c:pt>
                <c:pt idx="47">
                  <c:v>467.4833228686457</c:v>
                </c:pt>
                <c:pt idx="48">
                  <c:v>479.1079539456521</c:v>
                </c:pt>
                <c:pt idx="49">
                  <c:v>490.9895886847239</c:v>
                </c:pt>
                <c:pt idx="50">
                  <c:v>503.13466348281554</c:v>
                </c:pt>
                <c:pt idx="51">
                  <c:v>515.5497521867281</c:v>
                </c:pt>
                <c:pt idx="52">
                  <c:v>528.2415699483624</c:v>
                </c:pt>
                <c:pt idx="53">
                  <c:v>541.2169771294924</c:v>
                </c:pt>
                <c:pt idx="54">
                  <c:v>554.4829832604906</c:v>
                </c:pt>
                <c:pt idx="55">
                  <c:v>568.0467510572649</c:v>
                </c:pt>
                <c:pt idx="56">
                  <c:v>581.9156005004735</c:v>
                </c:pt>
                <c:pt idx="57">
                  <c:v>596.0970129809637</c:v>
                </c:pt>
                <c:pt idx="58">
                  <c:v>610.598635515184</c:v>
                </c:pt>
                <c:pt idx="59">
                  <c:v>625.4282850342978</c:v>
                </c:pt>
                <c:pt idx="60">
                  <c:v>640.5939527505622</c:v>
                </c:pt>
                <c:pt idx="61">
                  <c:v>656.1038086045049</c:v>
                </c:pt>
                <c:pt idx="62">
                  <c:v>671.9662057963507</c:v>
                </c:pt>
                <c:pt idx="63">
                  <c:v>688.1896854050508</c:v>
                </c:pt>
                <c:pt idx="64">
                  <c:v>704.7829810983802</c:v>
                </c:pt>
                <c:pt idx="65">
                  <c:v>721.7550239373444</c:v>
                </c:pt>
                <c:pt idx="66">
                  <c:v>739.1149472782438</c:v>
                </c:pt>
                <c:pt idx="67">
                  <c:v>756.8720917756826</c:v>
                </c:pt>
                <c:pt idx="68">
                  <c:v>775.0360104899037</c:v>
                </c:pt>
                <c:pt idx="69">
                  <c:v>793.6164741015936</c:v>
                </c:pt>
                <c:pt idx="70">
                  <c:v>812.623476237685</c:v>
                </c:pt>
                <c:pt idx="71">
                  <c:v>832.0672389112763</c:v>
                </c:pt>
                <c:pt idx="72">
                  <c:v>851.9582180791267</c:v>
                </c:pt>
                <c:pt idx="73">
                  <c:v>872.3071093202547</c:v>
                </c:pt>
                <c:pt idx="74">
                  <c:v>893.1248536386184</c:v>
                </c:pt>
                <c:pt idx="75">
                  <c:v>914.4226433939425</c:v>
                </c:pt>
                <c:pt idx="76">
                  <c:v>936.2119283636287</c:v>
                </c:pt>
                <c:pt idx="77">
                  <c:v>958.5044219395647</c:v>
                </c:pt>
                <c:pt idx="78">
                  <c:v>981.3121074635412</c:v>
                </c:pt>
                <c:pt idx="79">
                  <c:v>1004.6472447044907</c:v>
                </c:pt>
                <c:pt idx="80">
                  <c:v>1028.5223764817122</c:v>
                </c:pt>
                <c:pt idx="81">
                  <c:v>1052.9503354376832</c:v>
                </c:pt>
                <c:pt idx="82">
                  <c:v>1077.9442509640542</c:v>
                </c:pt>
                <c:pt idx="83">
                  <c:v>1103.5175562851286</c:v>
                </c:pt>
                <c:pt idx="84">
                  <c:v>1129.6839957025863</c:v>
                </c:pt>
                <c:pt idx="85">
                  <c:v>1156.4576320051679</c:v>
                </c:pt>
                <c:pt idx="86">
                  <c:v>1183.85285404832</c:v>
                </c:pt>
                <c:pt idx="87">
                  <c:v>1211.884384506938</c:v>
                </c:pt>
                <c:pt idx="88">
                  <c:v>1240.567287806454</c:v>
                </c:pt>
                <c:pt idx="89">
                  <c:v>1269.9169782356653</c:v>
                </c:pt>
                <c:pt idx="90">
                  <c:v>1299.94922824691</c:v>
                </c:pt>
                <c:pt idx="91">
                  <c:v>1330.6801769467677</c:v>
                </c:pt>
                <c:pt idx="92">
                  <c:v>1362.126338783382</c:v>
                </c:pt>
                <c:pt idx="93">
                  <c:v>1394.3046124343732</c:v>
                </c:pt>
                <c:pt idx="94">
                  <c:v>1427.2322898999098</c:v>
                </c:pt>
                <c:pt idx="95">
                  <c:v>1460.9270658058044</c:v>
                </c:pt>
                <c:pt idx="96">
                  <c:v>1495.4070469243125</c:v>
                </c:pt>
                <c:pt idx="97">
                  <c:v>1530.6907619121914</c:v>
                </c:pt>
                <c:pt idx="98">
                  <c:v>1566.7971712786693</c:v>
                </c:pt>
                <c:pt idx="99">
                  <c:v>1603.7456775811845</c:v>
                </c:pt>
                <c:pt idx="100">
                  <c:v>1641.5561358611728</c:v>
                </c:pt>
              </c:numCache>
            </c:numRef>
          </c:yVal>
          <c:smooth val="0"/>
        </c:ser>
        <c:axId val="24401769"/>
        <c:axId val="18289330"/>
      </c:scatterChart>
      <c:valAx>
        <c:axId val="24401769"/>
        <c:scaling>
          <c:orientation val="maxMin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mag Secondary - mag Primary (delta mag)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289330"/>
        <c:crosses val="autoZero"/>
        <c:crossBetween val="midCat"/>
        <c:dispUnits/>
      </c:valAx>
      <c:valAx>
        <c:axId val="18289330"/>
        <c:scaling>
          <c:orientation val="minMax"/>
          <c:max val="17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401769"/>
        <c:crossesAt val="0"/>
        <c:crossBetween val="midCat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112"/>
  <sheetViews>
    <sheetView workbookViewId="0" topLeftCell="A1">
      <selection activeCell="A1" sqref="A1"/>
    </sheetView>
  </sheetViews>
  <sheetFormatPr defaultColWidth="9.140625" defaultRowHeight="12.75"/>
  <cols>
    <col min="4" max="4" width="9.140625" style="4" customWidth="1"/>
    <col min="5" max="19" width="9.140625" style="0" customWidth="1"/>
    <col min="20" max="22" width="9.140625" style="4" customWidth="1"/>
  </cols>
  <sheetData>
    <row r="1" ht="12.75">
      <c r="M1" t="s">
        <v>6</v>
      </c>
    </row>
    <row r="2" spans="5:14" ht="12.75">
      <c r="E2" t="s">
        <v>5</v>
      </c>
      <c r="M2" t="s">
        <v>7</v>
      </c>
      <c r="N2" t="s">
        <v>8</v>
      </c>
    </row>
    <row r="3" spans="1:25" ht="12.75">
      <c r="A3" t="s">
        <v>20</v>
      </c>
      <c r="B3" t="s">
        <v>0</v>
      </c>
      <c r="C3" t="s">
        <v>1</v>
      </c>
      <c r="D3" s="4" t="s">
        <v>2</v>
      </c>
      <c r="E3" t="s">
        <v>3</v>
      </c>
      <c r="F3" t="s">
        <v>14</v>
      </c>
      <c r="G3" t="s">
        <v>16</v>
      </c>
      <c r="H3" t="s">
        <v>16</v>
      </c>
      <c r="I3" t="s">
        <v>15</v>
      </c>
      <c r="J3" t="s">
        <v>19</v>
      </c>
      <c r="K3" t="s">
        <v>18</v>
      </c>
      <c r="L3" t="s">
        <v>17</v>
      </c>
      <c r="M3" t="s">
        <v>3</v>
      </c>
      <c r="N3">
        <v>1.01</v>
      </c>
      <c r="O3" t="s">
        <v>17</v>
      </c>
      <c r="P3" t="s">
        <v>9</v>
      </c>
      <c r="Q3" t="s">
        <v>10</v>
      </c>
      <c r="R3" t="s">
        <v>11</v>
      </c>
      <c r="S3" t="s">
        <v>22</v>
      </c>
      <c r="T3" s="4" t="s">
        <v>12</v>
      </c>
      <c r="U3" s="4" t="s">
        <v>4</v>
      </c>
      <c r="V3" s="4" t="s">
        <v>13</v>
      </c>
      <c r="W3" s="4" t="s">
        <v>23</v>
      </c>
      <c r="X3" s="4" t="s">
        <v>24</v>
      </c>
      <c r="Y3" s="4" t="s">
        <v>25</v>
      </c>
    </row>
    <row r="4" spans="1:25" ht="12.75">
      <c r="A4" t="s">
        <v>21</v>
      </c>
      <c r="B4">
        <v>4.5</v>
      </c>
      <c r="C4">
        <v>4.5</v>
      </c>
      <c r="D4" s="4">
        <f>+C4-B4</f>
        <v>0</v>
      </c>
      <c r="E4">
        <f>100^(0.1*D4)</f>
        <v>1</v>
      </c>
      <c r="F4">
        <f>10^(D4/-2.517)</f>
        <v>1</v>
      </c>
      <c r="G4">
        <f aca="true" t="shared" si="0" ref="G4:G9">1/F4</f>
        <v>1</v>
      </c>
      <c r="H4" s="1">
        <f>+G4</f>
        <v>1</v>
      </c>
      <c r="I4" s="3">
        <v>0.001</v>
      </c>
      <c r="J4" s="2">
        <f aca="true" t="shared" si="1" ref="J4:J14">1/(1-(SQRT(1-I4)))</f>
        <v>1999.4998749376305</v>
      </c>
      <c r="K4">
        <f aca="true" t="shared" si="2" ref="K4:K14">(1/J4)</f>
        <v>0.0005001250625390474</v>
      </c>
      <c r="L4">
        <f aca="true" t="shared" si="3" ref="L4:L9">SQRT(1-(K4^2))</f>
        <v>0.9999998749374531</v>
      </c>
      <c r="M4">
        <f>+E4</f>
        <v>1</v>
      </c>
      <c r="N4">
        <f>+N3</f>
        <v>1.01</v>
      </c>
      <c r="O4">
        <f>+L4</f>
        <v>0.9999998749374531</v>
      </c>
      <c r="P4">
        <v>550</v>
      </c>
      <c r="Q4">
        <v>206265</v>
      </c>
      <c r="R4">
        <f>10^-6</f>
        <v>1E-06</v>
      </c>
      <c r="T4" s="4">
        <f>+M4*N4*O4*P4*Q4*R4</f>
        <v>114.58019317030741</v>
      </c>
      <c r="U4" s="4">
        <v>76.2</v>
      </c>
      <c r="V4" s="4">
        <f>+T4/U4</f>
        <v>1.5036770757258189</v>
      </c>
      <c r="W4">
        <v>115</v>
      </c>
      <c r="X4" s="4">
        <f>+(T4-W4)</f>
        <v>-0.41980682969258964</v>
      </c>
      <c r="Y4">
        <f>+X4/T4</f>
        <v>-0.0036638691040484245</v>
      </c>
    </row>
    <row r="5" spans="2:22" ht="12.75">
      <c r="B5">
        <f>+B4</f>
        <v>4.5</v>
      </c>
      <c r="C5">
        <f>C4+0.1</f>
        <v>4.6</v>
      </c>
      <c r="D5">
        <f aca="true" t="shared" si="4" ref="D5:D68">+C5-B5</f>
        <v>0.09999999999999964</v>
      </c>
      <c r="E5">
        <f aca="true" t="shared" si="5" ref="E5:E68">100^(0.1*D5)</f>
        <v>1.0471285480508994</v>
      </c>
      <c r="F5">
        <f aca="true" t="shared" si="6" ref="F5:F68">10^(D5/-2.517)</f>
        <v>0.9125783532183099</v>
      </c>
      <c r="G5">
        <f t="shared" si="0"/>
        <v>1.0957963187197985</v>
      </c>
      <c r="H5" s="1">
        <f aca="true" t="shared" si="7" ref="H5:H68">+G5</f>
        <v>1.0957963187197985</v>
      </c>
      <c r="I5" s="3">
        <f aca="true" t="shared" si="8" ref="I5:I68">(G5-1)/(G5)</f>
        <v>0.08742164678169011</v>
      </c>
      <c r="J5" s="2">
        <f t="shared" si="1"/>
        <v>22.366195808212456</v>
      </c>
      <c r="K5">
        <f t="shared" si="2"/>
        <v>0.04471033020433535</v>
      </c>
      <c r="L5">
        <f t="shared" si="3"/>
        <v>0.9989999931796893</v>
      </c>
      <c r="M5">
        <f aca="true" t="shared" si="9" ref="M5:M68">+E5</f>
        <v>1.0471285480508994</v>
      </c>
      <c r="N5">
        <f aca="true" t="shared" si="10" ref="N5:N68">+N4</f>
        <v>1.01</v>
      </c>
      <c r="O5">
        <f aca="true" t="shared" si="11" ref="O5:O68">+L5</f>
        <v>0.9989999931796893</v>
      </c>
      <c r="P5">
        <v>550</v>
      </c>
      <c r="Q5">
        <v>206265</v>
      </c>
      <c r="R5">
        <f aca="true" t="shared" si="12" ref="R5:R68">10^-6</f>
        <v>1E-06</v>
      </c>
      <c r="T5">
        <f aca="true" t="shared" si="13" ref="T5:T68">+M5*N5*O5*P5*Q5*R5</f>
        <v>119.86022529022863</v>
      </c>
      <c r="U5">
        <v>76.2</v>
      </c>
      <c r="V5">
        <f aca="true" t="shared" si="14" ref="V5:V68">+T5/U5</f>
        <v>1.572968835829772</v>
      </c>
    </row>
    <row r="6" spans="2:22" ht="12.75">
      <c r="B6">
        <f aca="true" t="shared" si="15" ref="B6:B69">+B5</f>
        <v>4.5</v>
      </c>
      <c r="C6">
        <f aca="true" t="shared" si="16" ref="C6:C69">C5+0.1</f>
        <v>4.699999999999999</v>
      </c>
      <c r="D6">
        <f t="shared" si="4"/>
        <v>0.1999999999999993</v>
      </c>
      <c r="E6">
        <f t="shared" si="5"/>
        <v>1.0964781961431846</v>
      </c>
      <c r="F6">
        <f t="shared" si="6"/>
        <v>0.8327992507626422</v>
      </c>
      <c r="G6">
        <f t="shared" si="0"/>
        <v>1.2007695721198626</v>
      </c>
      <c r="H6" s="1">
        <f t="shared" si="7"/>
        <v>1.2007695721198626</v>
      </c>
      <c r="I6" s="3">
        <f t="shared" si="8"/>
        <v>0.1672007492373578</v>
      </c>
      <c r="J6" s="2">
        <f t="shared" si="1"/>
        <v>11.438814490617016</v>
      </c>
      <c r="K6">
        <f t="shared" si="2"/>
        <v>0.08742164678169018</v>
      </c>
      <c r="L6">
        <f t="shared" si="3"/>
        <v>0.9961713987431969</v>
      </c>
      <c r="M6">
        <f t="shared" si="9"/>
        <v>1.0964781961431846</v>
      </c>
      <c r="N6">
        <f t="shared" si="10"/>
        <v>1.01</v>
      </c>
      <c r="O6">
        <f t="shared" si="11"/>
        <v>0.9961713987431969</v>
      </c>
      <c r="P6">
        <v>550</v>
      </c>
      <c r="Q6">
        <v>206265</v>
      </c>
      <c r="R6">
        <f t="shared" si="12"/>
        <v>1E-06</v>
      </c>
      <c r="T6">
        <f t="shared" si="13"/>
        <v>125.15369406592903</v>
      </c>
      <c r="U6">
        <v>76.2</v>
      </c>
      <c r="V6">
        <f t="shared" si="14"/>
        <v>1.6424369299990687</v>
      </c>
    </row>
    <row r="7" spans="2:22" ht="12.75">
      <c r="B7">
        <f t="shared" si="15"/>
        <v>4.5</v>
      </c>
      <c r="C7">
        <f t="shared" si="16"/>
        <v>4.799999999999999</v>
      </c>
      <c r="D7">
        <f t="shared" si="4"/>
        <v>0.29999999999999893</v>
      </c>
      <c r="E7">
        <f t="shared" si="5"/>
        <v>1.1481536214968822</v>
      </c>
      <c r="F7">
        <f t="shared" si="6"/>
        <v>0.7599945688224143</v>
      </c>
      <c r="G7">
        <f t="shared" si="0"/>
        <v>1.315798876759693</v>
      </c>
      <c r="H7" s="1">
        <f t="shared" si="7"/>
        <v>1.315798876759693</v>
      </c>
      <c r="I7" s="3">
        <f t="shared" si="8"/>
        <v>0.24000543117758572</v>
      </c>
      <c r="J7" s="2">
        <f t="shared" si="1"/>
        <v>7.798892985565895</v>
      </c>
      <c r="K7">
        <f t="shared" si="2"/>
        <v>0.12822332629140942</v>
      </c>
      <c r="L7">
        <f t="shared" si="3"/>
        <v>0.9917453194216581</v>
      </c>
      <c r="M7">
        <f t="shared" si="9"/>
        <v>1.1481536214968822</v>
      </c>
      <c r="N7">
        <f t="shared" si="10"/>
        <v>1.01</v>
      </c>
      <c r="O7">
        <f t="shared" si="11"/>
        <v>0.9917453194216581</v>
      </c>
      <c r="P7">
        <v>550</v>
      </c>
      <c r="Q7">
        <v>206265</v>
      </c>
      <c r="R7">
        <f t="shared" si="12"/>
        <v>1E-06</v>
      </c>
      <c r="T7">
        <f t="shared" si="13"/>
        <v>130.4697300747296</v>
      </c>
      <c r="U7">
        <v>76.2</v>
      </c>
      <c r="V7">
        <f t="shared" si="14"/>
        <v>1.7122011820830656</v>
      </c>
    </row>
    <row r="8" spans="2:22" ht="12.75">
      <c r="B8">
        <f t="shared" si="15"/>
        <v>4.5</v>
      </c>
      <c r="C8">
        <f t="shared" si="16"/>
        <v>4.899999999999999</v>
      </c>
      <c r="D8">
        <f t="shared" si="4"/>
        <v>0.3999999999999986</v>
      </c>
      <c r="E8">
        <f t="shared" si="5"/>
        <v>1.202264434617412</v>
      </c>
      <c r="F8">
        <f t="shared" si="6"/>
        <v>0.6935545920708183</v>
      </c>
      <c r="G8">
        <f t="shared" si="0"/>
        <v>1.4418475653289178</v>
      </c>
      <c r="H8" s="1">
        <f t="shared" si="7"/>
        <v>1.4418475653289178</v>
      </c>
      <c r="I8" s="3">
        <f t="shared" si="8"/>
        <v>0.3064454079291818</v>
      </c>
      <c r="J8" s="2">
        <f t="shared" si="1"/>
        <v>5.980834443393564</v>
      </c>
      <c r="K8">
        <f t="shared" si="2"/>
        <v>0.16720074923735784</v>
      </c>
      <c r="L8">
        <f t="shared" si="3"/>
        <v>0.9859228719603101</v>
      </c>
      <c r="M8">
        <f t="shared" si="9"/>
        <v>1.202264434617412</v>
      </c>
      <c r="N8">
        <f t="shared" si="10"/>
        <v>1.01</v>
      </c>
      <c r="O8">
        <f t="shared" si="11"/>
        <v>0.9859228719603101</v>
      </c>
      <c r="P8">
        <v>550</v>
      </c>
      <c r="Q8">
        <v>206265</v>
      </c>
      <c r="R8">
        <f t="shared" si="12"/>
        <v>1E-06</v>
      </c>
      <c r="T8">
        <f t="shared" si="13"/>
        <v>135.8165036431525</v>
      </c>
      <c r="U8">
        <v>76.2</v>
      </c>
      <c r="V8">
        <f t="shared" si="14"/>
        <v>1.7823688142145995</v>
      </c>
    </row>
    <row r="9" spans="2:22" ht="12.75">
      <c r="B9">
        <f t="shared" si="15"/>
        <v>4.5</v>
      </c>
      <c r="C9">
        <f t="shared" si="16"/>
        <v>4.999999999999998</v>
      </c>
      <c r="D9">
        <f t="shared" si="4"/>
        <v>0.4999999999999982</v>
      </c>
      <c r="E9">
        <f t="shared" si="5"/>
        <v>1.2589254117941662</v>
      </c>
      <c r="F9">
        <f t="shared" si="6"/>
        <v>0.6329229074989839</v>
      </c>
      <c r="G9">
        <f t="shared" si="0"/>
        <v>1.5799712542425324</v>
      </c>
      <c r="H9" s="1">
        <f t="shared" si="7"/>
        <v>1.5799712542425324</v>
      </c>
      <c r="I9" s="3">
        <f t="shared" si="8"/>
        <v>0.36707709250101606</v>
      </c>
      <c r="J9" s="2">
        <f t="shared" si="1"/>
        <v>4.891518860611415</v>
      </c>
      <c r="K9">
        <f t="shared" si="2"/>
        <v>0.20443547873287873</v>
      </c>
      <c r="L9">
        <f t="shared" si="3"/>
        <v>0.9788800411875087</v>
      </c>
      <c r="M9">
        <f t="shared" si="9"/>
        <v>1.2589254117941662</v>
      </c>
      <c r="N9">
        <f t="shared" si="10"/>
        <v>1.01</v>
      </c>
      <c r="O9">
        <f t="shared" si="11"/>
        <v>0.9788800411875087</v>
      </c>
      <c r="P9">
        <v>550</v>
      </c>
      <c r="Q9">
        <v>206265</v>
      </c>
      <c r="R9">
        <f t="shared" si="12"/>
        <v>1E-06</v>
      </c>
      <c r="T9">
        <f t="shared" si="13"/>
        <v>141.20142446630396</v>
      </c>
      <c r="U9">
        <v>76.2</v>
      </c>
      <c r="V9">
        <f t="shared" si="14"/>
        <v>1.8530370664869287</v>
      </c>
    </row>
    <row r="10" spans="2:22" ht="12.75">
      <c r="B10">
        <f t="shared" si="15"/>
        <v>4.5</v>
      </c>
      <c r="C10">
        <f t="shared" si="16"/>
        <v>5.099999999999998</v>
      </c>
      <c r="D10">
        <f t="shared" si="4"/>
        <v>0.5999999999999979</v>
      </c>
      <c r="E10">
        <f t="shared" si="5"/>
        <v>1.318256738556406</v>
      </c>
      <c r="F10">
        <f t="shared" si="6"/>
        <v>0.5775917446395674</v>
      </c>
      <c r="G10">
        <f aca="true" t="shared" si="17" ref="G10:G73">1/F10</f>
        <v>1.73132668408207</v>
      </c>
      <c r="H10" s="1">
        <f t="shared" si="7"/>
        <v>1.73132668408207</v>
      </c>
      <c r="I10" s="3">
        <f t="shared" si="8"/>
        <v>0.4224082553604326</v>
      </c>
      <c r="J10" s="2">
        <f t="shared" si="1"/>
        <v>4.1665723775228924</v>
      </c>
      <c r="K10">
        <f t="shared" si="2"/>
        <v>0.24000543117758566</v>
      </c>
      <c r="L10">
        <f aca="true" t="shared" si="18" ref="L10:L73">SQRT(1-(K10^2))</f>
        <v>0.9707715452181637</v>
      </c>
      <c r="M10">
        <f t="shared" si="9"/>
        <v>1.318256738556406</v>
      </c>
      <c r="N10">
        <f t="shared" si="10"/>
        <v>1.01</v>
      </c>
      <c r="O10">
        <f t="shared" si="11"/>
        <v>0.9707715452181637</v>
      </c>
      <c r="P10">
        <v>550</v>
      </c>
      <c r="Q10">
        <v>206265</v>
      </c>
      <c r="R10">
        <f t="shared" si="12"/>
        <v>1E-06</v>
      </c>
      <c r="T10">
        <f t="shared" si="13"/>
        <v>146.63128564262328</v>
      </c>
      <c r="U10">
        <v>76.2</v>
      </c>
      <c r="V10">
        <f t="shared" si="14"/>
        <v>1.9242950871735338</v>
      </c>
    </row>
    <row r="11" spans="2:22" ht="12.75">
      <c r="B11">
        <f t="shared" si="15"/>
        <v>4.5</v>
      </c>
      <c r="C11">
        <f t="shared" si="16"/>
        <v>5.1999999999999975</v>
      </c>
      <c r="D11">
        <f t="shared" si="4"/>
        <v>0.6999999999999975</v>
      </c>
      <c r="E11">
        <f t="shared" si="5"/>
        <v>1.3803842646028832</v>
      </c>
      <c r="F11">
        <f t="shared" si="6"/>
        <v>0.5270977231556669</v>
      </c>
      <c r="G11">
        <f t="shared" si="17"/>
        <v>1.8971814069184882</v>
      </c>
      <c r="H11" s="1">
        <f t="shared" si="7"/>
        <v>1.8971814069184882</v>
      </c>
      <c r="I11" s="3">
        <f t="shared" si="8"/>
        <v>0.47290227684433306</v>
      </c>
      <c r="J11" s="2">
        <f t="shared" si="1"/>
        <v>3.6498343214046756</v>
      </c>
      <c r="K11">
        <f t="shared" si="2"/>
        <v>0.27398503930313745</v>
      </c>
      <c r="L11">
        <f t="shared" si="18"/>
        <v>0.9617339539800278</v>
      </c>
      <c r="M11">
        <f t="shared" si="9"/>
        <v>1.3803842646028832</v>
      </c>
      <c r="N11">
        <f t="shared" si="10"/>
        <v>1.01</v>
      </c>
      <c r="O11">
        <f t="shared" si="11"/>
        <v>0.9617339539800278</v>
      </c>
      <c r="P11">
        <v>550</v>
      </c>
      <c r="Q11">
        <v>206265</v>
      </c>
      <c r="R11">
        <f t="shared" si="12"/>
        <v>1E-06</v>
      </c>
      <c r="T11">
        <f t="shared" si="13"/>
        <v>152.11237718710152</v>
      </c>
      <c r="U11">
        <v>76.2</v>
      </c>
      <c r="V11">
        <f t="shared" si="14"/>
        <v>1.996225422402907</v>
      </c>
    </row>
    <row r="12" spans="2:22" ht="12.75">
      <c r="B12">
        <f t="shared" si="15"/>
        <v>4.5</v>
      </c>
      <c r="C12">
        <f t="shared" si="16"/>
        <v>5.299999999999997</v>
      </c>
      <c r="D12">
        <f t="shared" si="4"/>
        <v>0.7999999999999972</v>
      </c>
      <c r="E12">
        <f t="shared" si="5"/>
        <v>1.4454397707459257</v>
      </c>
      <c r="F12">
        <f t="shared" si="6"/>
        <v>0.48101797218251907</v>
      </c>
      <c r="G12">
        <f t="shared" si="17"/>
        <v>2.0789244016449278</v>
      </c>
      <c r="H12" s="1">
        <f t="shared" si="7"/>
        <v>2.0789244016449278</v>
      </c>
      <c r="I12" s="3">
        <f t="shared" si="8"/>
        <v>0.5189820278174809</v>
      </c>
      <c r="J12" s="2">
        <f t="shared" si="1"/>
        <v>3.263223967875857</v>
      </c>
      <c r="K12">
        <f t="shared" si="2"/>
        <v>0.30644540792918173</v>
      </c>
      <c r="L12">
        <f t="shared" si="18"/>
        <v>0.9518882350145511</v>
      </c>
      <c r="M12">
        <f t="shared" si="9"/>
        <v>1.4454397707459257</v>
      </c>
      <c r="N12">
        <f t="shared" si="10"/>
        <v>1.01</v>
      </c>
      <c r="O12">
        <f t="shared" si="11"/>
        <v>0.9518882350145511</v>
      </c>
      <c r="P12">
        <v>550</v>
      </c>
      <c r="Q12">
        <v>206265</v>
      </c>
      <c r="R12">
        <f t="shared" si="12"/>
        <v>1E-06</v>
      </c>
      <c r="T12">
        <f t="shared" si="13"/>
        <v>157.65057661397412</v>
      </c>
      <c r="U12">
        <v>76.2</v>
      </c>
      <c r="V12">
        <f t="shared" si="14"/>
        <v>2.068905204907797</v>
      </c>
    </row>
    <row r="13" spans="2:22" ht="12.75">
      <c r="B13">
        <f t="shared" si="15"/>
        <v>4.5</v>
      </c>
      <c r="C13">
        <f t="shared" si="16"/>
        <v>5.399999999999997</v>
      </c>
      <c r="D13">
        <f t="shared" si="4"/>
        <v>0.8999999999999968</v>
      </c>
      <c r="E13">
        <f t="shared" si="5"/>
        <v>1.513561248436206</v>
      </c>
      <c r="F13">
        <f t="shared" si="6"/>
        <v>0.4389665889227341</v>
      </c>
      <c r="G13">
        <f t="shared" si="17"/>
        <v>2.2780777062192716</v>
      </c>
      <c r="H13" s="1">
        <f t="shared" si="7"/>
        <v>2.2780777062192716</v>
      </c>
      <c r="I13" s="3">
        <f t="shared" si="8"/>
        <v>0.5610334110772659</v>
      </c>
      <c r="J13" s="2">
        <f t="shared" si="1"/>
        <v>2.963362795189451</v>
      </c>
      <c r="K13">
        <f t="shared" si="2"/>
        <v>0.33745446275540114</v>
      </c>
      <c r="L13">
        <f t="shared" si="18"/>
        <v>0.9413418537207743</v>
      </c>
      <c r="M13">
        <f t="shared" si="9"/>
        <v>1.513561248436206</v>
      </c>
      <c r="N13">
        <f t="shared" si="10"/>
        <v>1.01</v>
      </c>
      <c r="O13">
        <f t="shared" si="11"/>
        <v>0.9413418537207743</v>
      </c>
      <c r="P13">
        <v>550</v>
      </c>
      <c r="Q13">
        <v>206265</v>
      </c>
      <c r="R13">
        <f t="shared" si="12"/>
        <v>1E-06</v>
      </c>
      <c r="T13">
        <f t="shared" si="13"/>
        <v>163.25142205212353</v>
      </c>
      <c r="U13">
        <v>76.2</v>
      </c>
      <c r="V13">
        <f t="shared" si="14"/>
        <v>2.142407113544928</v>
      </c>
    </row>
    <row r="14" spans="1:25" ht="12.75">
      <c r="A14" t="s">
        <v>21</v>
      </c>
      <c r="B14">
        <f t="shared" si="15"/>
        <v>4.5</v>
      </c>
      <c r="C14">
        <f t="shared" si="16"/>
        <v>5.4999999999999964</v>
      </c>
      <c r="D14" s="4">
        <f t="shared" si="4"/>
        <v>0.9999999999999964</v>
      </c>
      <c r="E14">
        <f t="shared" si="5"/>
        <v>1.584893192461111</v>
      </c>
      <c r="F14">
        <f t="shared" si="6"/>
        <v>0.4005914068369674</v>
      </c>
      <c r="G14">
        <f t="shared" si="17"/>
        <v>2.496309164232721</v>
      </c>
      <c r="H14" s="1">
        <f t="shared" si="7"/>
        <v>2.496309164232721</v>
      </c>
      <c r="I14" s="3">
        <f t="shared" si="8"/>
        <v>0.5994085931630326</v>
      </c>
      <c r="J14" s="2">
        <f t="shared" si="1"/>
        <v>2.724223386391871</v>
      </c>
      <c r="K14">
        <f t="shared" si="2"/>
        <v>0.36707709250101606</v>
      </c>
      <c r="L14">
        <f t="shared" si="18"/>
        <v>0.9301905225065457</v>
      </c>
      <c r="M14">
        <f t="shared" si="9"/>
        <v>1.584893192461111</v>
      </c>
      <c r="N14">
        <f t="shared" si="10"/>
        <v>1.01</v>
      </c>
      <c r="O14">
        <f t="shared" si="11"/>
        <v>0.9301905225065457</v>
      </c>
      <c r="P14">
        <v>550</v>
      </c>
      <c r="Q14">
        <v>206265</v>
      </c>
      <c r="R14">
        <f t="shared" si="12"/>
        <v>1E-06</v>
      </c>
      <c r="T14" s="4">
        <f t="shared" si="13"/>
        <v>168.92017188759263</v>
      </c>
      <c r="U14" s="4">
        <v>76.2</v>
      </c>
      <c r="V14" s="4">
        <f t="shared" si="14"/>
        <v>2.2168001560051525</v>
      </c>
      <c r="W14">
        <v>169</v>
      </c>
      <c r="X14" s="4">
        <f>+(T14-W14)</f>
        <v>-0.07982811240736964</v>
      </c>
      <c r="Y14">
        <f>+X14/T14</f>
        <v>-0.0004725789200622587</v>
      </c>
    </row>
    <row r="15" spans="2:22" ht="12.75">
      <c r="B15">
        <f t="shared" si="15"/>
        <v>4.5</v>
      </c>
      <c r="C15">
        <f t="shared" si="16"/>
        <v>5.599999999999996</v>
      </c>
      <c r="D15">
        <f t="shared" si="4"/>
        <v>1.099999999999996</v>
      </c>
      <c r="E15">
        <f t="shared" si="5"/>
        <v>1.6595869074375578</v>
      </c>
      <c r="F15">
        <f t="shared" si="6"/>
        <v>0.3655710463646857</v>
      </c>
      <c r="G15">
        <f t="shared" si="17"/>
        <v>2.735446392552713</v>
      </c>
      <c r="H15" s="1">
        <f t="shared" si="7"/>
        <v>2.735446392552713</v>
      </c>
      <c r="I15" s="3">
        <f t="shared" si="8"/>
        <v>0.6344289536353144</v>
      </c>
      <c r="J15" s="2">
        <f aca="true" t="shared" si="19" ref="J15:J78">1/(1-(SQRT(1-I15)))</f>
        <v>2.5292425670616456</v>
      </c>
      <c r="K15">
        <f aca="true" t="shared" si="20" ref="K15:K78">(1/J15)</f>
        <v>0.3953752846891837</v>
      </c>
      <c r="L15">
        <f t="shared" si="18"/>
        <v>0.918519670043569</v>
      </c>
      <c r="M15">
        <f t="shared" si="9"/>
        <v>1.6595869074375578</v>
      </c>
      <c r="N15">
        <f t="shared" si="10"/>
        <v>1.01</v>
      </c>
      <c r="O15">
        <f t="shared" si="11"/>
        <v>0.918519670043569</v>
      </c>
      <c r="P15">
        <v>550</v>
      </c>
      <c r="Q15">
        <v>206265</v>
      </c>
      <c r="R15">
        <f t="shared" si="12"/>
        <v>1E-06</v>
      </c>
      <c r="T15">
        <f t="shared" si="13"/>
        <v>174.6618538957839</v>
      </c>
      <c r="U15">
        <v>76.2</v>
      </c>
      <c r="V15">
        <f t="shared" si="14"/>
        <v>2.2921503135929644</v>
      </c>
    </row>
    <row r="16" spans="2:22" ht="12.75">
      <c r="B16">
        <f t="shared" si="15"/>
        <v>4.5</v>
      </c>
      <c r="C16">
        <f t="shared" si="16"/>
        <v>5.699999999999996</v>
      </c>
      <c r="D16">
        <f t="shared" si="4"/>
        <v>1.1999999999999957</v>
      </c>
      <c r="E16">
        <f t="shared" si="5"/>
        <v>1.7378008287493723</v>
      </c>
      <c r="F16">
        <f t="shared" si="6"/>
        <v>0.3336122234757793</v>
      </c>
      <c r="G16">
        <f t="shared" si="17"/>
        <v>2.997492087014616</v>
      </c>
      <c r="H16" s="1">
        <f t="shared" si="7"/>
        <v>2.997492087014616</v>
      </c>
      <c r="I16" s="3">
        <f t="shared" si="8"/>
        <v>0.6663877765242208</v>
      </c>
      <c r="J16" s="2">
        <f t="shared" si="19"/>
        <v>2.3673779745301613</v>
      </c>
      <c r="K16">
        <f t="shared" si="20"/>
        <v>0.4224082553604326</v>
      </c>
      <c r="L16">
        <f t="shared" si="18"/>
        <v>0.906405685001675</v>
      </c>
      <c r="M16">
        <f t="shared" si="9"/>
        <v>1.7378008287493723</v>
      </c>
      <c r="N16">
        <f t="shared" si="10"/>
        <v>1.01</v>
      </c>
      <c r="O16">
        <f t="shared" si="11"/>
        <v>0.906405685001675</v>
      </c>
      <c r="P16">
        <v>550</v>
      </c>
      <c r="Q16">
        <v>206265</v>
      </c>
      <c r="R16">
        <f t="shared" si="12"/>
        <v>1E-06</v>
      </c>
      <c r="T16">
        <f t="shared" si="13"/>
        <v>180.48130608950214</v>
      </c>
      <c r="U16">
        <v>76.2</v>
      </c>
      <c r="V16">
        <f t="shared" si="14"/>
        <v>2.3685210772900542</v>
      </c>
    </row>
    <row r="17" spans="2:22" ht="12.75">
      <c r="B17">
        <f t="shared" si="15"/>
        <v>4.5</v>
      </c>
      <c r="C17">
        <f t="shared" si="16"/>
        <v>5.799999999999995</v>
      </c>
      <c r="D17">
        <f t="shared" si="4"/>
        <v>1.2999999999999954</v>
      </c>
      <c r="E17">
        <f t="shared" si="5"/>
        <v>1.8197008586099794</v>
      </c>
      <c r="F17">
        <f t="shared" si="6"/>
        <v>0.30444729351302535</v>
      </c>
      <c r="G17">
        <f t="shared" si="17"/>
        <v>3.284640794342343</v>
      </c>
      <c r="H17" s="1">
        <f t="shared" si="7"/>
        <v>3.284640794342343</v>
      </c>
      <c r="I17" s="3">
        <f t="shared" si="8"/>
        <v>0.6955527064869746</v>
      </c>
      <c r="J17" s="2">
        <f t="shared" si="19"/>
        <v>2.2309846723923195</v>
      </c>
      <c r="K17">
        <f t="shared" si="20"/>
        <v>0.4482325729865658</v>
      </c>
      <c r="L17">
        <f t="shared" si="18"/>
        <v>0.8939169762980469</v>
      </c>
      <c r="M17">
        <f t="shared" si="9"/>
        <v>1.8197008586099794</v>
      </c>
      <c r="N17">
        <f t="shared" si="10"/>
        <v>1.01</v>
      </c>
      <c r="O17">
        <f t="shared" si="11"/>
        <v>0.8939169762980469</v>
      </c>
      <c r="P17">
        <v>550</v>
      </c>
      <c r="Q17">
        <v>206265</v>
      </c>
      <c r="R17">
        <f t="shared" si="12"/>
        <v>1E-06</v>
      </c>
      <c r="T17">
        <f t="shared" si="13"/>
        <v>186.38321097574803</v>
      </c>
      <c r="U17">
        <v>76.2</v>
      </c>
      <c r="V17">
        <f t="shared" si="14"/>
        <v>2.445973897319528</v>
      </c>
    </row>
    <row r="18" spans="2:22" ht="12.75">
      <c r="B18">
        <f t="shared" si="15"/>
        <v>4.5</v>
      </c>
      <c r="C18">
        <f t="shared" si="16"/>
        <v>5.899999999999995</v>
      </c>
      <c r="D18">
        <f t="shared" si="4"/>
        <v>1.399999999999995</v>
      </c>
      <c r="E18">
        <f t="shared" si="5"/>
        <v>1.905460717963243</v>
      </c>
      <c r="F18">
        <f t="shared" si="6"/>
        <v>0.27783200975588807</v>
      </c>
      <c r="G18">
        <f t="shared" si="17"/>
        <v>3.5992972907572147</v>
      </c>
      <c r="H18" s="1">
        <f t="shared" si="7"/>
        <v>3.5992972907572147</v>
      </c>
      <c r="I18" s="3">
        <f t="shared" si="8"/>
        <v>0.7221679902441119</v>
      </c>
      <c r="J18" s="2">
        <f t="shared" si="19"/>
        <v>2.114601787652576</v>
      </c>
      <c r="K18">
        <f t="shared" si="20"/>
        <v>0.472902276844333</v>
      </c>
      <c r="L18">
        <f t="shared" si="18"/>
        <v>0.8811148827227048</v>
      </c>
      <c r="M18">
        <f t="shared" si="9"/>
        <v>1.905460717963243</v>
      </c>
      <c r="N18">
        <f t="shared" si="10"/>
        <v>1.01</v>
      </c>
      <c r="O18">
        <f t="shared" si="11"/>
        <v>0.8811148827227048</v>
      </c>
      <c r="P18">
        <v>550</v>
      </c>
      <c r="Q18">
        <v>206265</v>
      </c>
      <c r="R18">
        <f t="shared" si="12"/>
        <v>1E-06</v>
      </c>
      <c r="T18">
        <f t="shared" si="13"/>
        <v>192.37212452287963</v>
      </c>
      <c r="U18">
        <v>76.2</v>
      </c>
      <c r="V18">
        <f t="shared" si="14"/>
        <v>2.5245685632923833</v>
      </c>
    </row>
    <row r="19" spans="2:22" ht="12.75">
      <c r="B19">
        <f t="shared" si="15"/>
        <v>4.5</v>
      </c>
      <c r="C19">
        <f t="shared" si="16"/>
        <v>5.999999999999995</v>
      </c>
      <c r="D19">
        <f t="shared" si="4"/>
        <v>1.4999999999999947</v>
      </c>
      <c r="E19">
        <f t="shared" si="5"/>
        <v>1.9952623149688749</v>
      </c>
      <c r="F19">
        <f t="shared" si="6"/>
        <v>0.25354347793436177</v>
      </c>
      <c r="G19">
        <f t="shared" si="17"/>
        <v>3.9440967211899</v>
      </c>
      <c r="H19" s="1">
        <f t="shared" si="7"/>
        <v>3.9440967211899</v>
      </c>
      <c r="I19" s="3">
        <f t="shared" si="8"/>
        <v>0.7464565220656382</v>
      </c>
      <c r="J19" s="2">
        <f t="shared" si="19"/>
        <v>2.014224493266888</v>
      </c>
      <c r="K19">
        <f t="shared" si="20"/>
        <v>0.49646899009657636</v>
      </c>
      <c r="L19">
        <f t="shared" si="18"/>
        <v>0.8680544578956355</v>
      </c>
      <c r="M19">
        <f t="shared" si="9"/>
        <v>1.9952623149688749</v>
      </c>
      <c r="N19">
        <f t="shared" si="10"/>
        <v>1.01</v>
      </c>
      <c r="O19">
        <f t="shared" si="11"/>
        <v>0.8680544578956355</v>
      </c>
      <c r="P19">
        <v>550</v>
      </c>
      <c r="Q19">
        <v>206265</v>
      </c>
      <c r="R19">
        <f t="shared" si="12"/>
        <v>1E-06</v>
      </c>
      <c r="T19">
        <f t="shared" si="13"/>
        <v>198.45250084911467</v>
      </c>
      <c r="U19">
        <v>76.2</v>
      </c>
      <c r="V19">
        <f t="shared" si="14"/>
        <v>2.6043635282036046</v>
      </c>
    </row>
    <row r="20" spans="2:22" ht="12.75">
      <c r="B20">
        <f t="shared" si="15"/>
        <v>4.5</v>
      </c>
      <c r="C20">
        <f t="shared" si="16"/>
        <v>6.099999999999994</v>
      </c>
      <c r="D20">
        <f t="shared" si="4"/>
        <v>1.5999999999999943</v>
      </c>
      <c r="E20">
        <f t="shared" si="5"/>
        <v>2.0892961308540343</v>
      </c>
      <c r="F20">
        <f t="shared" si="6"/>
        <v>0.2313782895625827</v>
      </c>
      <c r="G20">
        <f t="shared" si="17"/>
        <v>4.321926667754721</v>
      </c>
      <c r="H20" s="1">
        <f t="shared" si="7"/>
        <v>4.321926667754721</v>
      </c>
      <c r="I20" s="3">
        <f t="shared" si="8"/>
        <v>0.7686217104374173</v>
      </c>
      <c r="J20" s="2">
        <f t="shared" si="19"/>
        <v>1.9268489974602483</v>
      </c>
      <c r="K20">
        <f t="shared" si="20"/>
        <v>0.518982027817481</v>
      </c>
      <c r="L20">
        <f t="shared" si="18"/>
        <v>0.8547851512529071</v>
      </c>
      <c r="M20">
        <f t="shared" si="9"/>
        <v>2.0892961308540343</v>
      </c>
      <c r="N20">
        <f t="shared" si="10"/>
        <v>1.01</v>
      </c>
      <c r="O20">
        <f t="shared" si="11"/>
        <v>0.8547851512529071</v>
      </c>
      <c r="P20">
        <v>550</v>
      </c>
      <c r="Q20">
        <v>206265</v>
      </c>
      <c r="R20">
        <f t="shared" si="12"/>
        <v>1E-06</v>
      </c>
      <c r="T20">
        <f t="shared" si="13"/>
        <v>204.62871342501307</v>
      </c>
      <c r="U20">
        <v>76.2</v>
      </c>
      <c r="V20">
        <f t="shared" si="14"/>
        <v>2.6854161866799613</v>
      </c>
    </row>
    <row r="21" spans="2:22" ht="12.75">
      <c r="B21">
        <f t="shared" si="15"/>
        <v>4.5</v>
      </c>
      <c r="C21">
        <f t="shared" si="16"/>
        <v>6.199999999999994</v>
      </c>
      <c r="D21">
        <f t="shared" si="4"/>
        <v>1.699999999999994</v>
      </c>
      <c r="E21">
        <f t="shared" si="5"/>
        <v>2.1877616239495468</v>
      </c>
      <c r="F21">
        <f t="shared" si="6"/>
        <v>0.21115081845949094</v>
      </c>
      <c r="G21">
        <f t="shared" si="17"/>
        <v>4.73595133230255</v>
      </c>
      <c r="H21" s="1">
        <f t="shared" si="7"/>
        <v>4.73595133230255</v>
      </c>
      <c r="I21" s="3">
        <f t="shared" si="8"/>
        <v>0.7888491815405091</v>
      </c>
      <c r="J21" s="2">
        <f t="shared" si="19"/>
        <v>1.8501781252555813</v>
      </c>
      <c r="K21">
        <f t="shared" si="20"/>
        <v>0.5404885001879812</v>
      </c>
      <c r="L21">
        <f t="shared" si="18"/>
        <v>0.8413514017130693</v>
      </c>
      <c r="M21">
        <f t="shared" si="9"/>
        <v>2.1877616239495468</v>
      </c>
      <c r="N21">
        <f t="shared" si="10"/>
        <v>1.01</v>
      </c>
      <c r="O21">
        <f t="shared" si="11"/>
        <v>0.8413514017130693</v>
      </c>
      <c r="P21">
        <v>550</v>
      </c>
      <c r="Q21">
        <v>206265</v>
      </c>
      <c r="R21">
        <f t="shared" si="12"/>
        <v>1E-06</v>
      </c>
      <c r="T21">
        <f t="shared" si="13"/>
        <v>210.9050734168474</v>
      </c>
      <c r="U21">
        <v>76.2</v>
      </c>
      <c r="V21">
        <f t="shared" si="14"/>
        <v>2.7677831157066586</v>
      </c>
    </row>
    <row r="22" spans="2:22" ht="12.75">
      <c r="B22">
        <f t="shared" si="15"/>
        <v>4.5</v>
      </c>
      <c r="C22">
        <f t="shared" si="16"/>
        <v>6.299999999999994</v>
      </c>
      <c r="D22">
        <f t="shared" si="4"/>
        <v>1.7999999999999936</v>
      </c>
      <c r="E22">
        <f t="shared" si="5"/>
        <v>2.2908676527677665</v>
      </c>
      <c r="F22">
        <f t="shared" si="6"/>
        <v>0.1926916661904606</v>
      </c>
      <c r="G22">
        <f t="shared" si="17"/>
        <v>5.1896380355732585</v>
      </c>
      <c r="H22" s="1">
        <f t="shared" si="7"/>
        <v>5.1896380355732585</v>
      </c>
      <c r="I22" s="3">
        <f t="shared" si="8"/>
        <v>0.8073083338095394</v>
      </c>
      <c r="J22" s="2">
        <f t="shared" si="19"/>
        <v>1.7824250396778585</v>
      </c>
      <c r="K22">
        <f t="shared" si="20"/>
        <v>0.5610334110772659</v>
      </c>
      <c r="L22">
        <f t="shared" si="18"/>
        <v>0.8277931575309182</v>
      </c>
      <c r="M22">
        <f t="shared" si="9"/>
        <v>2.2908676527677665</v>
      </c>
      <c r="N22">
        <f t="shared" si="10"/>
        <v>1.01</v>
      </c>
      <c r="O22">
        <f t="shared" si="11"/>
        <v>0.8277931575309182</v>
      </c>
      <c r="P22">
        <v>550</v>
      </c>
      <c r="Q22">
        <v>206265</v>
      </c>
      <c r="R22">
        <f t="shared" si="12"/>
        <v>1E-06</v>
      </c>
      <c r="T22">
        <f t="shared" si="13"/>
        <v>217.2858456707427</v>
      </c>
      <c r="U22">
        <v>76.2</v>
      </c>
      <c r="V22">
        <f t="shared" si="14"/>
        <v>2.8515202843929486</v>
      </c>
    </row>
    <row r="23" spans="2:22" ht="12.75">
      <c r="B23">
        <f t="shared" si="15"/>
        <v>4.5</v>
      </c>
      <c r="C23">
        <f t="shared" si="16"/>
        <v>6.399999999999993</v>
      </c>
      <c r="D23">
        <f t="shared" si="4"/>
        <v>1.8999999999999932</v>
      </c>
      <c r="E23">
        <f t="shared" si="5"/>
        <v>2.3988329190194833</v>
      </c>
      <c r="F23">
        <f t="shared" si="6"/>
        <v>0.1758462434109828</v>
      </c>
      <c r="G23">
        <f t="shared" si="17"/>
        <v>5.686786254869424</v>
      </c>
      <c r="H23" s="1">
        <f t="shared" si="7"/>
        <v>5.686786254869424</v>
      </c>
      <c r="I23" s="3">
        <f t="shared" si="8"/>
        <v>0.8241537565890172</v>
      </c>
      <c r="J23" s="2">
        <f t="shared" si="19"/>
        <v>1.7221789459016124</v>
      </c>
      <c r="K23">
        <f t="shared" si="20"/>
        <v>0.5806597522166722</v>
      </c>
      <c r="L23">
        <f t="shared" si="18"/>
        <v>0.8141463333797389</v>
      </c>
      <c r="M23">
        <f t="shared" si="9"/>
        <v>2.3988329190194833</v>
      </c>
      <c r="N23">
        <f t="shared" si="10"/>
        <v>1.01</v>
      </c>
      <c r="O23">
        <f t="shared" si="11"/>
        <v>0.8141463333797389</v>
      </c>
      <c r="P23">
        <v>550</v>
      </c>
      <c r="Q23">
        <v>206265</v>
      </c>
      <c r="R23">
        <f t="shared" si="12"/>
        <v>1E-06</v>
      </c>
      <c r="T23">
        <f t="shared" si="13"/>
        <v>223.77526273922817</v>
      </c>
      <c r="U23">
        <v>76.2</v>
      </c>
      <c r="V23">
        <f t="shared" si="14"/>
        <v>2.9366832380476136</v>
      </c>
    </row>
    <row r="24" spans="1:25" ht="12.75">
      <c r="A24" t="s">
        <v>21</v>
      </c>
      <c r="B24">
        <f t="shared" si="15"/>
        <v>4.5</v>
      </c>
      <c r="C24">
        <f t="shared" si="16"/>
        <v>6.499999999999993</v>
      </c>
      <c r="D24" s="4">
        <f t="shared" si="4"/>
        <v>1.999999999999993</v>
      </c>
      <c r="E24">
        <f t="shared" si="5"/>
        <v>2.511886431509572</v>
      </c>
      <c r="F24">
        <f t="shared" si="6"/>
        <v>0.16047347523162073</v>
      </c>
      <c r="G24">
        <f t="shared" si="17"/>
        <v>6.231559443432266</v>
      </c>
      <c r="H24" s="1">
        <f t="shared" si="7"/>
        <v>6.231559443432266</v>
      </c>
      <c r="I24" s="3">
        <f t="shared" si="8"/>
        <v>0.8395265247683793</v>
      </c>
      <c r="J24" s="2">
        <f t="shared" si="19"/>
        <v>1.668311084302408</v>
      </c>
      <c r="K24">
        <f t="shared" si="20"/>
        <v>0.5994085931630326</v>
      </c>
      <c r="L24">
        <f t="shared" si="18"/>
        <v>0.8004432137524273</v>
      </c>
      <c r="M24">
        <f t="shared" si="9"/>
        <v>2.511886431509572</v>
      </c>
      <c r="N24">
        <f t="shared" si="10"/>
        <v>1.01</v>
      </c>
      <c r="O24">
        <f t="shared" si="11"/>
        <v>0.8004432137524273</v>
      </c>
      <c r="P24">
        <v>550</v>
      </c>
      <c r="Q24">
        <v>206265</v>
      </c>
      <c r="R24">
        <f t="shared" si="12"/>
        <v>1E-06</v>
      </c>
      <c r="T24" s="4">
        <f t="shared" si="13"/>
        <v>230.37753727521752</v>
      </c>
      <c r="U24" s="4">
        <v>76.2</v>
      </c>
      <c r="V24" s="4">
        <f t="shared" si="14"/>
        <v>3.023327260829626</v>
      </c>
      <c r="W24">
        <v>230</v>
      </c>
      <c r="X24" s="4">
        <f>+(T24-W24)</f>
        <v>0.3775372752175201</v>
      </c>
      <c r="Y24">
        <f>+X24/T24</f>
        <v>0.0016387764175397888</v>
      </c>
    </row>
    <row r="25" spans="2:22" ht="12.75">
      <c r="B25">
        <f t="shared" si="15"/>
        <v>4.5</v>
      </c>
      <c r="C25">
        <f t="shared" si="16"/>
        <v>6.5999999999999925</v>
      </c>
      <c r="D25">
        <f t="shared" si="4"/>
        <v>2.0999999999999925</v>
      </c>
      <c r="E25">
        <f t="shared" si="5"/>
        <v>2.6302679918953733</v>
      </c>
      <c r="F25">
        <f t="shared" si="6"/>
        <v>0.1464446197620917</v>
      </c>
      <c r="G25">
        <f t="shared" si="17"/>
        <v>6.8285198979966735</v>
      </c>
      <c r="H25" s="1">
        <f t="shared" si="7"/>
        <v>6.8285198979966735</v>
      </c>
      <c r="I25" s="3">
        <f t="shared" si="8"/>
        <v>0.8535553802379083</v>
      </c>
      <c r="J25" s="2">
        <f t="shared" si="19"/>
        <v>1.6199075827685343</v>
      </c>
      <c r="K25">
        <f t="shared" si="20"/>
        <v>0.6173191672397327</v>
      </c>
      <c r="L25">
        <f t="shared" si="18"/>
        <v>0.7867128102163095</v>
      </c>
      <c r="M25">
        <f t="shared" si="9"/>
        <v>2.6302679918953733</v>
      </c>
      <c r="N25">
        <f t="shared" si="10"/>
        <v>1.01</v>
      </c>
      <c r="O25">
        <f t="shared" si="11"/>
        <v>0.7867128102163095</v>
      </c>
      <c r="P25">
        <v>550</v>
      </c>
      <c r="Q25">
        <v>206265</v>
      </c>
      <c r="R25">
        <f t="shared" si="12"/>
        <v>1E-06</v>
      </c>
      <c r="T25">
        <f t="shared" si="13"/>
        <v>237.09687305820728</v>
      </c>
      <c r="U25">
        <v>76.2</v>
      </c>
      <c r="V25">
        <f t="shared" si="14"/>
        <v>3.111507520448914</v>
      </c>
    </row>
    <row r="26" spans="2:22" ht="12.75">
      <c r="B26">
        <f t="shared" si="15"/>
        <v>4.5</v>
      </c>
      <c r="C26">
        <f t="shared" si="16"/>
        <v>6.699999999999992</v>
      </c>
      <c r="D26">
        <f t="shared" si="4"/>
        <v>2.199999999999992</v>
      </c>
      <c r="E26">
        <f t="shared" si="5"/>
        <v>2.7542287033381565</v>
      </c>
      <c r="F26">
        <f t="shared" si="6"/>
        <v>0.13364218994017116</v>
      </c>
      <c r="G26">
        <f t="shared" si="17"/>
        <v>7.482666966529651</v>
      </c>
      <c r="H26" s="1">
        <f t="shared" si="7"/>
        <v>7.482666966529651</v>
      </c>
      <c r="I26" s="3">
        <f t="shared" si="8"/>
        <v>0.8663578100598288</v>
      </c>
      <c r="J26" s="2">
        <f t="shared" si="19"/>
        <v>1.576220622135769</v>
      </c>
      <c r="K26">
        <f t="shared" si="20"/>
        <v>0.6344289536353143</v>
      </c>
      <c r="L26">
        <f t="shared" si="18"/>
        <v>0.7729811788065737</v>
      </c>
      <c r="M26">
        <f t="shared" si="9"/>
        <v>2.7542287033381565</v>
      </c>
      <c r="N26">
        <f t="shared" si="10"/>
        <v>1.01</v>
      </c>
      <c r="O26">
        <f t="shared" si="11"/>
        <v>0.7729811788065737</v>
      </c>
      <c r="P26">
        <v>550</v>
      </c>
      <c r="Q26">
        <v>206265</v>
      </c>
      <c r="R26">
        <f t="shared" si="12"/>
        <v>1E-06</v>
      </c>
      <c r="T26">
        <f t="shared" si="13"/>
        <v>243.9374748697835</v>
      </c>
      <c r="U26">
        <v>76.2</v>
      </c>
      <c r="V26">
        <f t="shared" si="14"/>
        <v>3.2012791977661874</v>
      </c>
    </row>
    <row r="27" spans="2:22" ht="12.75">
      <c r="B27">
        <f t="shared" si="15"/>
        <v>4.5</v>
      </c>
      <c r="C27">
        <f t="shared" si="16"/>
        <v>6.799999999999992</v>
      </c>
      <c r="D27">
        <f t="shared" si="4"/>
        <v>2.299999999999992</v>
      </c>
      <c r="E27">
        <f t="shared" si="5"/>
        <v>2.8840315031265957</v>
      </c>
      <c r="F27">
        <f t="shared" si="6"/>
        <v>0.12195896961608994</v>
      </c>
      <c r="G27">
        <f t="shared" si="17"/>
        <v>8.199478916129436</v>
      </c>
      <c r="H27" s="1">
        <f t="shared" si="7"/>
        <v>8.199478916129436</v>
      </c>
      <c r="I27" s="3">
        <f t="shared" si="8"/>
        <v>0.87804103038391</v>
      </c>
      <c r="J27" s="2">
        <f t="shared" si="19"/>
        <v>1.5366323411773224</v>
      </c>
      <c r="K27">
        <f t="shared" si="20"/>
        <v>0.6507737558314238</v>
      </c>
      <c r="L27">
        <f t="shared" si="18"/>
        <v>0.7592717028317744</v>
      </c>
      <c r="M27">
        <f t="shared" si="9"/>
        <v>2.8840315031265957</v>
      </c>
      <c r="N27">
        <f t="shared" si="10"/>
        <v>1.01</v>
      </c>
      <c r="O27">
        <f t="shared" si="11"/>
        <v>0.7592717028317744</v>
      </c>
      <c r="P27">
        <v>550</v>
      </c>
      <c r="Q27">
        <v>206265</v>
      </c>
      <c r="R27">
        <f t="shared" si="12"/>
        <v>1E-06</v>
      </c>
      <c r="T27">
        <f t="shared" si="13"/>
        <v>250.90355739749305</v>
      </c>
      <c r="U27">
        <v>76.2</v>
      </c>
      <c r="V27">
        <f t="shared" si="14"/>
        <v>3.292697603641641</v>
      </c>
    </row>
    <row r="28" spans="2:22" ht="12.75">
      <c r="B28">
        <f t="shared" si="15"/>
        <v>4.5</v>
      </c>
      <c r="C28">
        <f t="shared" si="16"/>
        <v>6.8999999999999915</v>
      </c>
      <c r="D28">
        <f t="shared" si="4"/>
        <v>2.3999999999999915</v>
      </c>
      <c r="E28">
        <f t="shared" si="5"/>
        <v>3.019951720402005</v>
      </c>
      <c r="F28">
        <f t="shared" si="6"/>
        <v>0.11129711565245327</v>
      </c>
      <c r="G28">
        <f t="shared" si="17"/>
        <v>8.984958811715238</v>
      </c>
      <c r="H28" s="1">
        <f t="shared" si="7"/>
        <v>8.984958811715238</v>
      </c>
      <c r="I28" s="3">
        <f t="shared" si="8"/>
        <v>0.8887028843475467</v>
      </c>
      <c r="J28" s="2">
        <f t="shared" si="19"/>
        <v>1.5006277654368914</v>
      </c>
      <c r="K28">
        <f t="shared" si="20"/>
        <v>0.6663877765242208</v>
      </c>
      <c r="L28">
        <f t="shared" si="18"/>
        <v>0.74560534554086</v>
      </c>
      <c r="M28">
        <f t="shared" si="9"/>
        <v>3.019951720402005</v>
      </c>
      <c r="N28">
        <f t="shared" si="10"/>
        <v>1.01</v>
      </c>
      <c r="O28">
        <f t="shared" si="11"/>
        <v>0.74560534554086</v>
      </c>
      <c r="P28">
        <v>550</v>
      </c>
      <c r="Q28">
        <v>206265</v>
      </c>
      <c r="R28">
        <f t="shared" si="12"/>
        <v>1E-06</v>
      </c>
      <c r="T28">
        <f t="shared" si="13"/>
        <v>257.9993533156083</v>
      </c>
      <c r="U28">
        <v>76.2</v>
      </c>
      <c r="V28">
        <f t="shared" si="14"/>
        <v>3.385818284981736</v>
      </c>
    </row>
    <row r="29" spans="2:22" ht="12.75">
      <c r="B29">
        <f t="shared" si="15"/>
        <v>4.5</v>
      </c>
      <c r="C29">
        <f t="shared" si="16"/>
        <v>6.999999999999991</v>
      </c>
      <c r="D29">
        <f t="shared" si="4"/>
        <v>2.499999999999991</v>
      </c>
      <c r="E29">
        <f t="shared" si="5"/>
        <v>3.162277660168367</v>
      </c>
      <c r="F29">
        <f t="shared" si="6"/>
        <v>0.10156733852006358</v>
      </c>
      <c r="G29">
        <f t="shared" si="17"/>
        <v>9.845684789726574</v>
      </c>
      <c r="H29" s="1">
        <f t="shared" si="7"/>
        <v>9.845684789726574</v>
      </c>
      <c r="I29" s="3">
        <f t="shared" si="8"/>
        <v>0.8984326614799364</v>
      </c>
      <c r="J29" s="2">
        <f t="shared" si="19"/>
        <v>1.4677742332205088</v>
      </c>
      <c r="K29">
        <f t="shared" si="20"/>
        <v>0.6813036891960254</v>
      </c>
      <c r="L29">
        <f t="shared" si="18"/>
        <v>0.7320008764256267</v>
      </c>
      <c r="M29">
        <f t="shared" si="9"/>
        <v>3.162277660168367</v>
      </c>
      <c r="N29">
        <f t="shared" si="10"/>
        <v>1.01</v>
      </c>
      <c r="O29">
        <f t="shared" si="11"/>
        <v>0.7320008764256267</v>
      </c>
      <c r="P29">
        <v>550</v>
      </c>
      <c r="Q29">
        <v>206265</v>
      </c>
      <c r="R29">
        <f t="shared" si="12"/>
        <v>1E-06</v>
      </c>
      <c r="T29">
        <f t="shared" si="13"/>
        <v>265.2291206666651</v>
      </c>
      <c r="U29">
        <v>76.2</v>
      </c>
      <c r="V29">
        <f t="shared" si="14"/>
        <v>3.480697121609778</v>
      </c>
    </row>
    <row r="30" spans="2:22" ht="12.75">
      <c r="B30">
        <f t="shared" si="15"/>
        <v>4.5</v>
      </c>
      <c r="C30">
        <f t="shared" si="16"/>
        <v>7.099999999999991</v>
      </c>
      <c r="D30">
        <f t="shared" si="4"/>
        <v>2.5999999999999908</v>
      </c>
      <c r="E30">
        <f t="shared" si="5"/>
        <v>3.3113112148258965</v>
      </c>
      <c r="F30">
        <f t="shared" si="6"/>
        <v>0.09268815452740621</v>
      </c>
      <c r="G30">
        <f t="shared" si="17"/>
        <v>10.788865147857896</v>
      </c>
      <c r="H30" s="1">
        <f t="shared" si="7"/>
        <v>10.788865147857896</v>
      </c>
      <c r="I30" s="3">
        <f t="shared" si="8"/>
        <v>0.9073118454725938</v>
      </c>
      <c r="J30" s="2">
        <f t="shared" si="19"/>
        <v>1.4377055695041374</v>
      </c>
      <c r="K30">
        <f t="shared" si="20"/>
        <v>0.6955527064869746</v>
      </c>
      <c r="L30">
        <f t="shared" si="18"/>
        <v>0.718475074375336</v>
      </c>
      <c r="M30">
        <f t="shared" si="9"/>
        <v>3.3113112148258965</v>
      </c>
      <c r="N30">
        <f t="shared" si="10"/>
        <v>1.01</v>
      </c>
      <c r="O30">
        <f t="shared" si="11"/>
        <v>0.718475074375336</v>
      </c>
      <c r="P30">
        <v>550</v>
      </c>
      <c r="Q30">
        <v>206265</v>
      </c>
      <c r="R30">
        <f t="shared" si="12"/>
        <v>1E-06</v>
      </c>
      <c r="T30">
        <f t="shared" si="13"/>
        <v>272.5971496476265</v>
      </c>
      <c r="U30">
        <v>76.2</v>
      </c>
      <c r="V30">
        <f t="shared" si="14"/>
        <v>3.5773904153231824</v>
      </c>
    </row>
    <row r="31" spans="2:22" ht="12.75">
      <c r="B31">
        <f t="shared" si="15"/>
        <v>4.5</v>
      </c>
      <c r="C31">
        <f t="shared" si="16"/>
        <v>7.19999999999999</v>
      </c>
      <c r="D31">
        <f t="shared" si="4"/>
        <v>2.6999999999999904</v>
      </c>
      <c r="E31">
        <f t="shared" si="5"/>
        <v>3.4673685045253024</v>
      </c>
      <c r="F31">
        <f t="shared" si="6"/>
        <v>0.08458520342146458</v>
      </c>
      <c r="G31">
        <f t="shared" si="17"/>
        <v>11.82239871218702</v>
      </c>
      <c r="H31" s="1">
        <f t="shared" si="7"/>
        <v>11.82239871218702</v>
      </c>
      <c r="I31" s="3">
        <f t="shared" si="8"/>
        <v>0.9154147965785354</v>
      </c>
      <c r="J31" s="2">
        <f t="shared" si="19"/>
        <v>1.4101097768081556</v>
      </c>
      <c r="K31">
        <f t="shared" si="20"/>
        <v>0.7091646455097582</v>
      </c>
      <c r="L31">
        <f t="shared" si="18"/>
        <v>0.7050429104380945</v>
      </c>
      <c r="M31">
        <f t="shared" si="9"/>
        <v>3.4673685045253024</v>
      </c>
      <c r="N31">
        <f t="shared" si="10"/>
        <v>1.01</v>
      </c>
      <c r="O31">
        <f t="shared" si="11"/>
        <v>0.7050429104380945</v>
      </c>
      <c r="P31">
        <v>550</v>
      </c>
      <c r="Q31">
        <v>206265</v>
      </c>
      <c r="R31">
        <f t="shared" si="12"/>
        <v>1E-06</v>
      </c>
      <c r="T31">
        <f t="shared" si="13"/>
        <v>280.1077688881755</v>
      </c>
      <c r="U31">
        <v>76.2</v>
      </c>
      <c r="V31">
        <f t="shared" si="14"/>
        <v>3.6759549722857674</v>
      </c>
    </row>
    <row r="32" spans="2:22" ht="12.75">
      <c r="B32">
        <f t="shared" si="15"/>
        <v>4.5</v>
      </c>
      <c r="C32">
        <f t="shared" si="16"/>
        <v>7.29999999999999</v>
      </c>
      <c r="D32">
        <f t="shared" si="4"/>
        <v>2.79999999999999</v>
      </c>
      <c r="E32">
        <f t="shared" si="5"/>
        <v>3.630780547700997</v>
      </c>
      <c r="F32">
        <f t="shared" si="6"/>
        <v>0.07719062564499589</v>
      </c>
      <c r="G32">
        <f t="shared" si="17"/>
        <v>12.954940987252225</v>
      </c>
      <c r="H32" s="1">
        <f t="shared" si="7"/>
        <v>12.954940987252225</v>
      </c>
      <c r="I32" s="3">
        <f t="shared" si="8"/>
        <v>0.9228093743550041</v>
      </c>
      <c r="J32" s="2">
        <f t="shared" si="19"/>
        <v>1.3847193637895439</v>
      </c>
      <c r="K32">
        <f t="shared" si="20"/>
        <v>0.7221679902441118</v>
      </c>
      <c r="L32">
        <f t="shared" si="18"/>
        <v>0.691717712558223</v>
      </c>
      <c r="M32">
        <f t="shared" si="9"/>
        <v>3.630780547700997</v>
      </c>
      <c r="N32">
        <f t="shared" si="10"/>
        <v>1.01</v>
      </c>
      <c r="O32">
        <f t="shared" si="11"/>
        <v>0.691717712558223</v>
      </c>
      <c r="P32">
        <v>550</v>
      </c>
      <c r="Q32">
        <v>206265</v>
      </c>
      <c r="R32">
        <f t="shared" si="12"/>
        <v>1E-06</v>
      </c>
      <c r="T32">
        <f t="shared" si="13"/>
        <v>287.7653512952113</v>
      </c>
      <c r="U32">
        <v>76.2</v>
      </c>
      <c r="V32">
        <f t="shared" si="14"/>
        <v>3.7764481797271823</v>
      </c>
    </row>
    <row r="33" spans="2:22" ht="12.75">
      <c r="B33">
        <f t="shared" si="15"/>
        <v>4.5</v>
      </c>
      <c r="C33">
        <f t="shared" si="16"/>
        <v>7.39999999999999</v>
      </c>
      <c r="D33">
        <f t="shared" si="4"/>
        <v>2.8999999999999897</v>
      </c>
      <c r="E33">
        <f t="shared" si="5"/>
        <v>3.801893963205594</v>
      </c>
      <c r="F33">
        <f t="shared" si="6"/>
        <v>0.0704424940350014</v>
      </c>
      <c r="G33">
        <f t="shared" si="17"/>
        <v>14.195976643063219</v>
      </c>
      <c r="H33" s="1">
        <f t="shared" si="7"/>
        <v>14.195976643063219</v>
      </c>
      <c r="I33" s="3">
        <f t="shared" si="8"/>
        <v>0.9295575059649986</v>
      </c>
      <c r="J33" s="2">
        <f t="shared" si="19"/>
        <v>1.3613036748541039</v>
      </c>
      <c r="K33">
        <f t="shared" si="20"/>
        <v>0.7345899511416318</v>
      </c>
      <c r="L33">
        <f t="shared" si="18"/>
        <v>0.6785113143358296</v>
      </c>
      <c r="M33">
        <f t="shared" si="9"/>
        <v>3.801893963205594</v>
      </c>
      <c r="N33">
        <f t="shared" si="10"/>
        <v>1.01</v>
      </c>
      <c r="O33">
        <f t="shared" si="11"/>
        <v>0.6785113143358296</v>
      </c>
      <c r="P33">
        <v>550</v>
      </c>
      <c r="Q33">
        <v>206265</v>
      </c>
      <c r="R33">
        <f t="shared" si="12"/>
        <v>1E-06</v>
      </c>
      <c r="T33">
        <f t="shared" si="13"/>
        <v>295.5743195265593</v>
      </c>
      <c r="U33">
        <v>76.2</v>
      </c>
      <c r="V33">
        <f t="shared" si="14"/>
        <v>3.8789280777763686</v>
      </c>
    </row>
    <row r="34" spans="1:25" ht="12.75">
      <c r="A34" t="s">
        <v>21</v>
      </c>
      <c r="B34">
        <f t="shared" si="15"/>
        <v>4.5</v>
      </c>
      <c r="C34">
        <f t="shared" si="16"/>
        <v>7.499999999999989</v>
      </c>
      <c r="D34" s="4">
        <f t="shared" si="4"/>
        <v>2.9999999999999893</v>
      </c>
      <c r="E34">
        <f t="shared" si="5"/>
        <v>3.981071705534953</v>
      </c>
      <c r="F34">
        <f t="shared" si="6"/>
        <v>0.06428429520305219</v>
      </c>
      <c r="G34">
        <f t="shared" si="17"/>
        <v>15.55589894610092</v>
      </c>
      <c r="H34" s="1">
        <f t="shared" si="7"/>
        <v>15.55589894610092</v>
      </c>
      <c r="I34" s="3">
        <f t="shared" si="8"/>
        <v>0.9357157047969478</v>
      </c>
      <c r="J34" s="2">
        <f t="shared" si="19"/>
        <v>1.3396627538771333</v>
      </c>
      <c r="K34">
        <f t="shared" si="20"/>
        <v>0.7464565220656382</v>
      </c>
      <c r="L34">
        <f t="shared" si="18"/>
        <v>0.6654341895827651</v>
      </c>
      <c r="M34">
        <f t="shared" si="9"/>
        <v>3.981071705534953</v>
      </c>
      <c r="N34">
        <f t="shared" si="10"/>
        <v>1.01</v>
      </c>
      <c r="O34">
        <f t="shared" si="11"/>
        <v>0.6654341895827651</v>
      </c>
      <c r="P34">
        <v>550</v>
      </c>
      <c r="Q34">
        <v>206265</v>
      </c>
      <c r="R34">
        <f t="shared" si="12"/>
        <v>1E-06</v>
      </c>
      <c r="T34" s="4">
        <f t="shared" si="13"/>
        <v>303.53915114771144</v>
      </c>
      <c r="U34" s="4">
        <v>76.2</v>
      </c>
      <c r="V34" s="4">
        <f t="shared" si="14"/>
        <v>3.9834534271353204</v>
      </c>
      <c r="W34">
        <v>302</v>
      </c>
      <c r="X34" s="4">
        <f>+(T34-W34)</f>
        <v>1.5391511477114364</v>
      </c>
      <c r="Y34">
        <f>+X34/T34</f>
        <v>0.005070684100854055</v>
      </c>
    </row>
    <row r="35" spans="2:22" ht="12.75">
      <c r="B35">
        <f t="shared" si="15"/>
        <v>4.5</v>
      </c>
      <c r="C35">
        <f t="shared" si="16"/>
        <v>7.599999999999989</v>
      </c>
      <c r="D35">
        <f t="shared" si="4"/>
        <v>3.099999999999989</v>
      </c>
      <c r="E35">
        <f t="shared" si="5"/>
        <v>4.168693834703334</v>
      </c>
      <c r="F35">
        <f t="shared" si="6"/>
        <v>0.05866445625420105</v>
      </c>
      <c r="G35">
        <f t="shared" si="17"/>
        <v>17.046096799514586</v>
      </c>
      <c r="H35" s="1">
        <f t="shared" si="7"/>
        <v>17.046096799514586</v>
      </c>
      <c r="I35" s="3">
        <f t="shared" si="8"/>
        <v>0.941335543745799</v>
      </c>
      <c r="J35" s="2">
        <f t="shared" si="19"/>
        <v>1.3196223956143425</v>
      </c>
      <c r="K35">
        <f t="shared" si="20"/>
        <v>0.7577925346852391</v>
      </c>
      <c r="L35">
        <f t="shared" si="18"/>
        <v>0.6524955742189525</v>
      </c>
      <c r="M35">
        <f t="shared" si="9"/>
        <v>4.168693834703334</v>
      </c>
      <c r="N35">
        <f t="shared" si="10"/>
        <v>1.01</v>
      </c>
      <c r="O35">
        <f t="shared" si="11"/>
        <v>0.6524955742189525</v>
      </c>
      <c r="P35">
        <v>550</v>
      </c>
      <c r="Q35">
        <v>206265</v>
      </c>
      <c r="R35">
        <f t="shared" si="12"/>
        <v>1E-06</v>
      </c>
      <c r="T35">
        <f t="shared" si="13"/>
        <v>311.6643835177894</v>
      </c>
      <c r="U35">
        <v>76.2</v>
      </c>
      <c r="V35">
        <f t="shared" si="14"/>
        <v>4.0900837731993365</v>
      </c>
    </row>
    <row r="36" spans="2:22" ht="12.75">
      <c r="B36">
        <f t="shared" si="15"/>
        <v>4.5</v>
      </c>
      <c r="C36">
        <f t="shared" si="16"/>
        <v>7.699999999999989</v>
      </c>
      <c r="D36">
        <f t="shared" si="4"/>
        <v>3.1999999999999886</v>
      </c>
      <c r="E36">
        <f t="shared" si="5"/>
        <v>4.365158322401638</v>
      </c>
      <c r="F36">
        <f t="shared" si="6"/>
        <v>0.053535912880906374</v>
      </c>
      <c r="G36">
        <f t="shared" si="17"/>
        <v>18.679050121449425</v>
      </c>
      <c r="H36" s="1">
        <f t="shared" si="7"/>
        <v>18.679050121449425</v>
      </c>
      <c r="I36" s="3">
        <f t="shared" si="8"/>
        <v>0.9464640871190936</v>
      </c>
      <c r="J36" s="2">
        <f t="shared" si="19"/>
        <v>1.3010301249894531</v>
      </c>
      <c r="K36">
        <f t="shared" si="20"/>
        <v>0.7686217104374171</v>
      </c>
      <c r="L36">
        <f t="shared" si="18"/>
        <v>0.6397035768574844</v>
      </c>
      <c r="M36">
        <f t="shared" si="9"/>
        <v>4.365158322401638</v>
      </c>
      <c r="N36">
        <f t="shared" si="10"/>
        <v>1.01</v>
      </c>
      <c r="O36">
        <f t="shared" si="11"/>
        <v>0.6397035768574844</v>
      </c>
      <c r="P36">
        <v>550</v>
      </c>
      <c r="Q36">
        <v>206265</v>
      </c>
      <c r="R36">
        <f t="shared" si="12"/>
        <v>1E-06</v>
      </c>
      <c r="T36">
        <f t="shared" si="13"/>
        <v>319.9546184445278</v>
      </c>
      <c r="U36">
        <v>76.2</v>
      </c>
      <c r="V36">
        <f t="shared" si="14"/>
        <v>4.198879507146034</v>
      </c>
    </row>
    <row r="37" spans="2:22" ht="12.75">
      <c r="B37">
        <f t="shared" si="15"/>
        <v>4.5</v>
      </c>
      <c r="C37">
        <f t="shared" si="16"/>
        <v>7.799999999999988</v>
      </c>
      <c r="D37">
        <f t="shared" si="4"/>
        <v>3.2999999999999883</v>
      </c>
      <c r="E37">
        <f t="shared" si="5"/>
        <v>4.570881896148727</v>
      </c>
      <c r="F37">
        <f t="shared" si="6"/>
        <v>0.04885571521489643</v>
      </c>
      <c r="G37">
        <f t="shared" si="17"/>
        <v>20.46843436026689</v>
      </c>
      <c r="H37" s="1">
        <f t="shared" si="7"/>
        <v>20.46843436026689</v>
      </c>
      <c r="I37" s="3">
        <f t="shared" si="8"/>
        <v>0.9511442847851036</v>
      </c>
      <c r="J37" s="2">
        <f t="shared" si="19"/>
        <v>1.2837519074301107</v>
      </c>
      <c r="K37">
        <f t="shared" si="20"/>
        <v>0.7789667101658748</v>
      </c>
      <c r="L37">
        <f t="shared" si="18"/>
        <v>0.6270652792599459</v>
      </c>
      <c r="M37">
        <f t="shared" si="9"/>
        <v>4.570881896148727</v>
      </c>
      <c r="N37">
        <f t="shared" si="10"/>
        <v>1.01</v>
      </c>
      <c r="O37">
        <f t="shared" si="11"/>
        <v>0.6270652792599459</v>
      </c>
      <c r="P37">
        <v>550</v>
      </c>
      <c r="Q37">
        <v>206265</v>
      </c>
      <c r="R37">
        <f t="shared" si="12"/>
        <v>1E-06</v>
      </c>
      <c r="T37">
        <f t="shared" si="13"/>
        <v>328.41452664271816</v>
      </c>
      <c r="U37">
        <v>76.2</v>
      </c>
      <c r="V37">
        <f t="shared" si="14"/>
        <v>4.30990192444512</v>
      </c>
    </row>
    <row r="38" spans="2:22" ht="12.75">
      <c r="B38">
        <f t="shared" si="15"/>
        <v>4.5</v>
      </c>
      <c r="C38">
        <f t="shared" si="16"/>
        <v>7.899999999999988</v>
      </c>
      <c r="D38">
        <f t="shared" si="4"/>
        <v>3.399999999999988</v>
      </c>
      <c r="E38">
        <f t="shared" si="5"/>
        <v>4.786300923226357</v>
      </c>
      <c r="F38">
        <f t="shared" si="6"/>
        <v>0.04458466813611291</v>
      </c>
      <c r="G38">
        <f t="shared" si="17"/>
        <v>22.429235021938297</v>
      </c>
      <c r="H38" s="1">
        <f t="shared" si="7"/>
        <v>22.429235021938297</v>
      </c>
      <c r="I38" s="3">
        <f t="shared" si="8"/>
        <v>0.955415331863887</v>
      </c>
      <c r="J38" s="2">
        <f t="shared" si="19"/>
        <v>1.267669439736432</v>
      </c>
      <c r="K38">
        <f t="shared" si="20"/>
        <v>0.788849181540509</v>
      </c>
      <c r="L38">
        <f t="shared" si="18"/>
        <v>0.6145868277004227</v>
      </c>
      <c r="M38">
        <f t="shared" si="9"/>
        <v>4.786300923226357</v>
      </c>
      <c r="N38">
        <f t="shared" si="10"/>
        <v>1.01</v>
      </c>
      <c r="O38">
        <f t="shared" si="11"/>
        <v>0.6145868277004227</v>
      </c>
      <c r="P38">
        <v>550</v>
      </c>
      <c r="Q38">
        <v>206265</v>
      </c>
      <c r="R38">
        <f t="shared" si="12"/>
        <v>1E-06</v>
      </c>
      <c r="T38">
        <f t="shared" si="13"/>
        <v>337.0488520260433</v>
      </c>
      <c r="U38">
        <v>76.2</v>
      </c>
      <c r="V38">
        <f t="shared" si="14"/>
        <v>4.4232132811816705</v>
      </c>
    </row>
    <row r="39" spans="2:22" ht="12.75">
      <c r="B39">
        <f t="shared" si="15"/>
        <v>4.5</v>
      </c>
      <c r="C39">
        <f t="shared" si="16"/>
        <v>7.999999999999988</v>
      </c>
      <c r="D39">
        <f t="shared" si="4"/>
        <v>3.4999999999999876</v>
      </c>
      <c r="E39">
        <f t="shared" si="5"/>
        <v>5.0118723362726945</v>
      </c>
      <c r="F39">
        <f t="shared" si="6"/>
        <v>0.04068700302643876</v>
      </c>
      <c r="G39">
        <f t="shared" si="17"/>
        <v>24.57787316874117</v>
      </c>
      <c r="H39" s="1">
        <f t="shared" si="7"/>
        <v>24.57787316874117</v>
      </c>
      <c r="I39" s="3">
        <f t="shared" si="8"/>
        <v>0.9593129969735612</v>
      </c>
      <c r="J39" s="2">
        <f t="shared" si="19"/>
        <v>1.2526779053702017</v>
      </c>
      <c r="K39">
        <f t="shared" si="20"/>
        <v>0.7982898043567486</v>
      </c>
      <c r="L39">
        <f t="shared" si="18"/>
        <v>0.602273516153636</v>
      </c>
      <c r="M39">
        <f t="shared" si="9"/>
        <v>5.0118723362726945</v>
      </c>
      <c r="N39">
        <f t="shared" si="10"/>
        <v>1.01</v>
      </c>
      <c r="O39">
        <f t="shared" si="11"/>
        <v>0.602273516153636</v>
      </c>
      <c r="P39">
        <v>550</v>
      </c>
      <c r="Q39">
        <v>206265</v>
      </c>
      <c r="R39">
        <f t="shared" si="12"/>
        <v>1E-06</v>
      </c>
      <c r="T39">
        <f t="shared" si="13"/>
        <v>345.86241585840884</v>
      </c>
      <c r="U39">
        <v>76.2</v>
      </c>
      <c r="V39">
        <f t="shared" si="14"/>
        <v>4.538876848535549</v>
      </c>
    </row>
    <row r="40" spans="2:22" ht="12.75">
      <c r="B40">
        <f t="shared" si="15"/>
        <v>4.5</v>
      </c>
      <c r="C40">
        <f t="shared" si="16"/>
        <v>8.099999999999987</v>
      </c>
      <c r="D40">
        <f t="shared" si="4"/>
        <v>3.599999999999987</v>
      </c>
      <c r="E40">
        <f t="shared" si="5"/>
        <v>5.248074602497697</v>
      </c>
      <c r="F40">
        <f t="shared" si="6"/>
        <v>0.0371300782192559</v>
      </c>
      <c r="G40">
        <f t="shared" si="17"/>
        <v>26.932342940268665</v>
      </c>
      <c r="H40" s="1">
        <f t="shared" si="7"/>
        <v>26.932342940268665</v>
      </c>
      <c r="I40" s="3">
        <f t="shared" si="8"/>
        <v>0.9628699217807442</v>
      </c>
      <c r="J40" s="2">
        <f t="shared" si="19"/>
        <v>1.2386841038555665</v>
      </c>
      <c r="K40">
        <f t="shared" si="20"/>
        <v>0.8073083338095395</v>
      </c>
      <c r="L40">
        <f t="shared" si="18"/>
        <v>0.590129862116522</v>
      </c>
      <c r="M40">
        <f t="shared" si="9"/>
        <v>5.248074602497697</v>
      </c>
      <c r="N40">
        <f t="shared" si="10"/>
        <v>1.01</v>
      </c>
      <c r="O40">
        <f t="shared" si="11"/>
        <v>0.590129862116522</v>
      </c>
      <c r="P40">
        <v>550</v>
      </c>
      <c r="Q40">
        <v>206265</v>
      </c>
      <c r="R40">
        <f t="shared" si="12"/>
        <v>1E-06</v>
      </c>
      <c r="T40">
        <f t="shared" si="13"/>
        <v>354.8601207876557</v>
      </c>
      <c r="U40">
        <v>76.2</v>
      </c>
      <c r="V40">
        <f t="shared" si="14"/>
        <v>4.656956965717266</v>
      </c>
    </row>
    <row r="41" spans="2:22" ht="12.75">
      <c r="B41">
        <f t="shared" si="15"/>
        <v>4.5</v>
      </c>
      <c r="C41">
        <f t="shared" si="16"/>
        <v>8.199999999999987</v>
      </c>
      <c r="D41">
        <f t="shared" si="4"/>
        <v>3.699999999999987</v>
      </c>
      <c r="E41">
        <f t="shared" si="5"/>
        <v>5.495408738576214</v>
      </c>
      <c r="F41">
        <f t="shared" si="6"/>
        <v>0.03388410563619558</v>
      </c>
      <c r="G41">
        <f t="shared" si="17"/>
        <v>29.512362248445566</v>
      </c>
      <c r="H41" s="1">
        <f t="shared" si="7"/>
        <v>29.512362248445566</v>
      </c>
      <c r="I41" s="3">
        <f t="shared" si="8"/>
        <v>0.9661158943638044</v>
      </c>
      <c r="J41" s="2">
        <f t="shared" si="19"/>
        <v>1.225604883508501</v>
      </c>
      <c r="K41">
        <f t="shared" si="20"/>
        <v>0.8159236418325383</v>
      </c>
      <c r="L41">
        <f t="shared" si="18"/>
        <v>0.5781596757805995</v>
      </c>
      <c r="M41">
        <f t="shared" si="9"/>
        <v>5.495408738576214</v>
      </c>
      <c r="N41">
        <f t="shared" si="10"/>
        <v>1.01</v>
      </c>
      <c r="O41">
        <f t="shared" si="11"/>
        <v>0.5781596757805995</v>
      </c>
      <c r="P41">
        <v>550</v>
      </c>
      <c r="Q41">
        <v>206265</v>
      </c>
      <c r="R41">
        <f t="shared" si="12"/>
        <v>1E-06</v>
      </c>
      <c r="T41">
        <f t="shared" si="13"/>
        <v>364.04695478176865</v>
      </c>
      <c r="U41">
        <v>76.2</v>
      </c>
      <c r="V41">
        <f t="shared" si="14"/>
        <v>4.77751909162426</v>
      </c>
    </row>
    <row r="42" spans="2:22" ht="12.75">
      <c r="B42">
        <f t="shared" si="15"/>
        <v>4.5</v>
      </c>
      <c r="C42">
        <f t="shared" si="16"/>
        <v>8.299999999999986</v>
      </c>
      <c r="D42">
        <f t="shared" si="4"/>
        <v>3.7999999999999865</v>
      </c>
      <c r="E42">
        <f t="shared" si="5"/>
        <v>5.754399373371535</v>
      </c>
      <c r="F42">
        <f t="shared" si="6"/>
        <v>0.030921901321754607</v>
      </c>
      <c r="G42">
        <f t="shared" si="17"/>
        <v>32.33953790857181</v>
      </c>
      <c r="H42" s="1">
        <f t="shared" si="7"/>
        <v>32.33953790857181</v>
      </c>
      <c r="I42" s="3">
        <f t="shared" si="8"/>
        <v>0.9690780986782453</v>
      </c>
      <c r="J42" s="2">
        <f t="shared" si="19"/>
        <v>1.2133658216141245</v>
      </c>
      <c r="K42">
        <f t="shared" si="20"/>
        <v>0.8241537565890171</v>
      </c>
      <c r="L42">
        <f t="shared" si="18"/>
        <v>0.5663661231925963</v>
      </c>
      <c r="M42">
        <f t="shared" si="9"/>
        <v>5.754399373371535</v>
      </c>
      <c r="N42">
        <f t="shared" si="10"/>
        <v>1.01</v>
      </c>
      <c r="O42">
        <f t="shared" si="11"/>
        <v>0.5663661231925963</v>
      </c>
      <c r="P42">
        <v>550</v>
      </c>
      <c r="Q42">
        <v>206265</v>
      </c>
      <c r="R42">
        <f t="shared" si="12"/>
        <v>1E-06</v>
      </c>
      <c r="T42">
        <f t="shared" si="13"/>
        <v>373.4279949853613</v>
      </c>
      <c r="U42">
        <v>76.2</v>
      </c>
      <c r="V42">
        <f t="shared" si="14"/>
        <v>4.900629855450935</v>
      </c>
    </row>
    <row r="43" spans="2:22" ht="12.75">
      <c r="B43">
        <f t="shared" si="15"/>
        <v>4.5</v>
      </c>
      <c r="C43">
        <f t="shared" si="16"/>
        <v>8.399999999999986</v>
      </c>
      <c r="D43">
        <f t="shared" si="4"/>
        <v>3.899999999999986</v>
      </c>
      <c r="E43">
        <f t="shared" si="5"/>
        <v>6.0255958607435405</v>
      </c>
      <c r="F43">
        <f t="shared" si="6"/>
        <v>0.0282186577865859</v>
      </c>
      <c r="G43">
        <f t="shared" si="17"/>
        <v>35.43754658931237</v>
      </c>
      <c r="H43" s="1">
        <f t="shared" si="7"/>
        <v>35.43754658931237</v>
      </c>
      <c r="I43" s="3">
        <f t="shared" si="8"/>
        <v>0.9717813422134141</v>
      </c>
      <c r="J43" s="2">
        <f t="shared" si="19"/>
        <v>1.201900107633867</v>
      </c>
      <c r="K43">
        <f t="shared" si="20"/>
        <v>0.832015900197114</v>
      </c>
      <c r="L43">
        <f t="shared" si="18"/>
        <v>0.5547517839711613</v>
      </c>
      <c r="M43">
        <f t="shared" si="9"/>
        <v>6.0255958607435405</v>
      </c>
      <c r="N43">
        <f t="shared" si="10"/>
        <v>1.01</v>
      </c>
      <c r="O43">
        <f t="shared" si="11"/>
        <v>0.5547517839711613</v>
      </c>
      <c r="P43">
        <v>550</v>
      </c>
      <c r="Q43">
        <v>206265</v>
      </c>
      <c r="R43">
        <f t="shared" si="12"/>
        <v>1E-06</v>
      </c>
      <c r="T43">
        <f t="shared" si="13"/>
        <v>383.0084115121999</v>
      </c>
      <c r="U43">
        <v>76.2</v>
      </c>
      <c r="V43">
        <f t="shared" si="14"/>
        <v>5.026357106459317</v>
      </c>
    </row>
    <row r="44" spans="1:25" ht="12.75">
      <c r="A44" t="s">
        <v>21</v>
      </c>
      <c r="B44">
        <f t="shared" si="15"/>
        <v>4.5</v>
      </c>
      <c r="C44">
        <f t="shared" si="16"/>
        <v>8.499999999999986</v>
      </c>
      <c r="D44" s="4">
        <f t="shared" si="4"/>
        <v>3.999999999999986</v>
      </c>
      <c r="E44">
        <f t="shared" si="5"/>
        <v>6.3095734448018925</v>
      </c>
      <c r="F44">
        <f t="shared" si="6"/>
        <v>0.025751736252913594</v>
      </c>
      <c r="G44">
        <f t="shared" si="17"/>
        <v>38.83233309702985</v>
      </c>
      <c r="H44" s="1">
        <f t="shared" si="7"/>
        <v>38.83233309702985</v>
      </c>
      <c r="I44" s="3">
        <f t="shared" si="8"/>
        <v>0.9742482637470864</v>
      </c>
      <c r="J44" s="2">
        <f t="shared" si="19"/>
        <v>1.1911475939082383</v>
      </c>
      <c r="K44">
        <f t="shared" si="20"/>
        <v>0.8395265247683793</v>
      </c>
      <c r="L44">
        <f t="shared" si="18"/>
        <v>0.5433187040865866</v>
      </c>
      <c r="M44">
        <f t="shared" si="9"/>
        <v>6.3095734448018925</v>
      </c>
      <c r="N44">
        <f t="shared" si="10"/>
        <v>1.01</v>
      </c>
      <c r="O44">
        <f t="shared" si="11"/>
        <v>0.5433187040865866</v>
      </c>
      <c r="P44">
        <v>550</v>
      </c>
      <c r="Q44">
        <v>206265</v>
      </c>
      <c r="R44">
        <f t="shared" si="12"/>
        <v>1E-06</v>
      </c>
      <c r="T44" s="4">
        <f t="shared" si="13"/>
        <v>392.793471187802</v>
      </c>
      <c r="U44" s="4">
        <v>76.2</v>
      </c>
      <c r="V44" s="4">
        <f t="shared" si="14"/>
        <v>5.154769963094514</v>
      </c>
      <c r="W44">
        <v>391</v>
      </c>
      <c r="X44" s="4">
        <f>+(T44-W44)</f>
        <v>1.7934711878020266</v>
      </c>
      <c r="Y44">
        <f>+X44/T44</f>
        <v>0.004565939404182546</v>
      </c>
    </row>
    <row r="45" spans="2:22" ht="12.75">
      <c r="B45">
        <f t="shared" si="15"/>
        <v>4.5</v>
      </c>
      <c r="C45">
        <f t="shared" si="16"/>
        <v>8.599999999999985</v>
      </c>
      <c r="D45">
        <f t="shared" si="4"/>
        <v>4.099999999999985</v>
      </c>
      <c r="E45">
        <f t="shared" si="5"/>
        <v>6.606934480075918</v>
      </c>
      <c r="F45">
        <f t="shared" si="6"/>
        <v>0.02350047706219613</v>
      </c>
      <c r="G45">
        <f t="shared" si="17"/>
        <v>42.55232765502632</v>
      </c>
      <c r="H45" s="1">
        <f t="shared" si="7"/>
        <v>42.55232765502632</v>
      </c>
      <c r="I45" s="3">
        <f t="shared" si="8"/>
        <v>0.9764995229378038</v>
      </c>
      <c r="J45" s="2">
        <f t="shared" si="19"/>
        <v>1.1810539852546706</v>
      </c>
      <c r="K45">
        <f t="shared" si="20"/>
        <v>0.8467013468350221</v>
      </c>
      <c r="L45">
        <f t="shared" si="18"/>
        <v>0.5320684441571025</v>
      </c>
      <c r="M45">
        <f t="shared" si="9"/>
        <v>6.606934480075918</v>
      </c>
      <c r="N45">
        <f t="shared" si="10"/>
        <v>1.01</v>
      </c>
      <c r="O45">
        <f t="shared" si="11"/>
        <v>0.5320684441571025</v>
      </c>
      <c r="P45">
        <v>550</v>
      </c>
      <c r="Q45">
        <v>206265</v>
      </c>
      <c r="R45">
        <f t="shared" si="12"/>
        <v>1E-06</v>
      </c>
      <c r="T45">
        <f t="shared" si="13"/>
        <v>402.7885412546755</v>
      </c>
      <c r="U45">
        <v>76.2</v>
      </c>
      <c r="V45">
        <f t="shared" si="14"/>
        <v>5.285938861609915</v>
      </c>
    </row>
    <row r="46" spans="2:22" ht="12.75">
      <c r="B46">
        <f t="shared" si="15"/>
        <v>4.5</v>
      </c>
      <c r="C46">
        <f t="shared" si="16"/>
        <v>8.699999999999985</v>
      </c>
      <c r="D46">
        <f t="shared" si="4"/>
        <v>4.199999999999985</v>
      </c>
      <c r="E46">
        <f t="shared" si="5"/>
        <v>6.91830970918932</v>
      </c>
      <c r="F46">
        <f t="shared" si="6"/>
        <v>0.021446026657263615</v>
      </c>
      <c r="G46">
        <f t="shared" si="17"/>
        <v>46.6286839973365</v>
      </c>
      <c r="H46" s="1">
        <f t="shared" si="7"/>
        <v>46.6286839973365</v>
      </c>
      <c r="I46" s="3">
        <f t="shared" si="8"/>
        <v>0.9785539733427364</v>
      </c>
      <c r="J46" s="2">
        <f t="shared" si="19"/>
        <v>1.1715701443077702</v>
      </c>
      <c r="K46">
        <f t="shared" si="20"/>
        <v>0.8535553802379084</v>
      </c>
      <c r="L46">
        <f t="shared" si="18"/>
        <v>0.5210021236683393</v>
      </c>
      <c r="M46">
        <f t="shared" si="9"/>
        <v>6.91830970918932</v>
      </c>
      <c r="N46">
        <f t="shared" si="10"/>
        <v>1.01</v>
      </c>
      <c r="O46">
        <f t="shared" si="11"/>
        <v>0.5210021236683393</v>
      </c>
      <c r="P46">
        <v>550</v>
      </c>
      <c r="Q46">
        <v>206265</v>
      </c>
      <c r="R46">
        <f t="shared" si="12"/>
        <v>1E-06</v>
      </c>
      <c r="T46">
        <f t="shared" si="13"/>
        <v>412.99909305146525</v>
      </c>
      <c r="U46">
        <v>76.2</v>
      </c>
      <c r="V46">
        <f t="shared" si="14"/>
        <v>5.419935604349938</v>
      </c>
    </row>
    <row r="47" spans="2:22" ht="12.75">
      <c r="B47">
        <f t="shared" si="15"/>
        <v>4.5</v>
      </c>
      <c r="C47">
        <f t="shared" si="16"/>
        <v>8.799999999999985</v>
      </c>
      <c r="D47">
        <f t="shared" si="4"/>
        <v>4.299999999999985</v>
      </c>
      <c r="E47">
        <f t="shared" si="5"/>
        <v>7.244359600749853</v>
      </c>
      <c r="F47">
        <f t="shared" si="6"/>
        <v>0.019571179689961603</v>
      </c>
      <c r="G47">
        <f t="shared" si="17"/>
        <v>51.095540271030124</v>
      </c>
      <c r="H47" s="1">
        <f t="shared" si="7"/>
        <v>51.095540271030124</v>
      </c>
      <c r="I47" s="3">
        <f t="shared" si="8"/>
        <v>0.9804288203100384</v>
      </c>
      <c r="J47" s="2">
        <f t="shared" si="19"/>
        <v>1.1626514937570007</v>
      </c>
      <c r="K47">
        <f t="shared" si="20"/>
        <v>0.8601029675441199</v>
      </c>
      <c r="L47">
        <f t="shared" si="18"/>
        <v>0.5101204614812062</v>
      </c>
      <c r="M47">
        <f t="shared" si="9"/>
        <v>7.244359600749853</v>
      </c>
      <c r="N47">
        <f t="shared" si="10"/>
        <v>1.01</v>
      </c>
      <c r="O47">
        <f t="shared" si="11"/>
        <v>0.5101204614812062</v>
      </c>
      <c r="P47">
        <v>550</v>
      </c>
      <c r="Q47">
        <v>206265</v>
      </c>
      <c r="R47">
        <f t="shared" si="12"/>
        <v>1E-06</v>
      </c>
      <c r="T47">
        <f t="shared" si="13"/>
        <v>423.4307056761984</v>
      </c>
      <c r="U47">
        <v>76.2</v>
      </c>
      <c r="V47">
        <f t="shared" si="14"/>
        <v>5.556833407824126</v>
      </c>
    </row>
    <row r="48" spans="2:22" ht="12.75">
      <c r="B48">
        <f t="shared" si="15"/>
        <v>4.5</v>
      </c>
      <c r="C48">
        <f t="shared" si="16"/>
        <v>8.899999999999984</v>
      </c>
      <c r="D48">
        <f t="shared" si="4"/>
        <v>4.399999999999984</v>
      </c>
      <c r="E48">
        <f t="shared" si="5"/>
        <v>7.585775750291784</v>
      </c>
      <c r="F48">
        <f t="shared" si="6"/>
        <v>0.01786023493200478</v>
      </c>
      <c r="G48">
        <f t="shared" si="17"/>
        <v>55.99030493199407</v>
      </c>
      <c r="H48" s="1">
        <f t="shared" si="7"/>
        <v>55.99030493199407</v>
      </c>
      <c r="I48" s="3">
        <f t="shared" si="8"/>
        <v>0.9821397650679953</v>
      </c>
      <c r="J48" s="2">
        <f t="shared" si="19"/>
        <v>1.1542575000633306</v>
      </c>
      <c r="K48">
        <f t="shared" si="20"/>
        <v>0.8663578100598289</v>
      </c>
      <c r="L48">
        <f t="shared" si="18"/>
        <v>0.4994238129568287</v>
      </c>
      <c r="M48">
        <f t="shared" si="9"/>
        <v>7.585775750291784</v>
      </c>
      <c r="N48">
        <f t="shared" si="10"/>
        <v>1.01</v>
      </c>
      <c r="O48">
        <f t="shared" si="11"/>
        <v>0.4994238129568287</v>
      </c>
      <c r="P48">
        <v>550</v>
      </c>
      <c r="Q48">
        <v>206265</v>
      </c>
      <c r="R48">
        <f t="shared" si="12"/>
        <v>1E-06</v>
      </c>
      <c r="T48">
        <f t="shared" si="13"/>
        <v>434.08906964283005</v>
      </c>
      <c r="U48">
        <v>76.2</v>
      </c>
      <c r="V48">
        <f t="shared" si="14"/>
        <v>5.696706950693308</v>
      </c>
    </row>
    <row r="49" spans="2:22" ht="12.75">
      <c r="B49">
        <f t="shared" si="15"/>
        <v>4.5</v>
      </c>
      <c r="C49">
        <f t="shared" si="16"/>
        <v>8.999999999999984</v>
      </c>
      <c r="D49">
        <f t="shared" si="4"/>
        <v>4.499999999999984</v>
      </c>
      <c r="E49">
        <f t="shared" si="5"/>
        <v>7.943282347242757</v>
      </c>
      <c r="F49">
        <f t="shared" si="6"/>
        <v>0.01629886378234106</v>
      </c>
      <c r="G49">
        <f t="shared" si="17"/>
        <v>61.35397002847806</v>
      </c>
      <c r="H49" s="1">
        <f t="shared" si="7"/>
        <v>61.35397002847806</v>
      </c>
      <c r="I49" s="3">
        <f t="shared" si="8"/>
        <v>0.983701136217659</v>
      </c>
      <c r="J49" s="2">
        <f t="shared" si="19"/>
        <v>1.1463512259776447</v>
      </c>
      <c r="K49">
        <f t="shared" si="20"/>
        <v>0.8723329965012846</v>
      </c>
      <c r="L49">
        <f t="shared" si="18"/>
        <v>0.4889122039948377</v>
      </c>
      <c r="M49">
        <f t="shared" si="9"/>
        <v>7.943282347242757</v>
      </c>
      <c r="N49">
        <f t="shared" si="10"/>
        <v>1.01</v>
      </c>
      <c r="O49">
        <f t="shared" si="11"/>
        <v>0.4889122039948377</v>
      </c>
      <c r="P49">
        <v>550</v>
      </c>
      <c r="Q49">
        <v>206265</v>
      </c>
      <c r="R49">
        <f t="shared" si="12"/>
        <v>1E-06</v>
      </c>
      <c r="T49">
        <f t="shared" si="13"/>
        <v>444.97999053949957</v>
      </c>
      <c r="U49">
        <v>76.2</v>
      </c>
      <c r="V49">
        <f t="shared" si="14"/>
        <v>5.83963242177821</v>
      </c>
    </row>
    <row r="50" spans="2:22" ht="12.75">
      <c r="B50">
        <f t="shared" si="15"/>
        <v>4.5</v>
      </c>
      <c r="C50">
        <f t="shared" si="16"/>
        <v>9.099999999999984</v>
      </c>
      <c r="D50">
        <f t="shared" si="4"/>
        <v>4.599999999999984</v>
      </c>
      <c r="E50">
        <f t="shared" si="5"/>
        <v>8.317637711026652</v>
      </c>
      <c r="F50">
        <f t="shared" si="6"/>
        <v>0.014873990269818348</v>
      </c>
      <c r="G50">
        <f t="shared" si="17"/>
        <v>67.23145449605116</v>
      </c>
      <c r="H50" s="1">
        <f t="shared" si="7"/>
        <v>67.23145449605116</v>
      </c>
      <c r="I50" s="3">
        <f t="shared" si="8"/>
        <v>0.9851260097301816</v>
      </c>
      <c r="J50" s="2">
        <f t="shared" si="19"/>
        <v>1.1388989413886108</v>
      </c>
      <c r="K50">
        <f t="shared" si="20"/>
        <v>0.8780410303839099</v>
      </c>
      <c r="L50">
        <f t="shared" si="18"/>
        <v>0.47858536225250536</v>
      </c>
      <c r="M50">
        <f t="shared" si="9"/>
        <v>8.317637711026652</v>
      </c>
      <c r="N50">
        <f t="shared" si="10"/>
        <v>1.01</v>
      </c>
      <c r="O50">
        <f t="shared" si="11"/>
        <v>0.47858536225250536</v>
      </c>
      <c r="P50">
        <v>550</v>
      </c>
      <c r="Q50">
        <v>206265</v>
      </c>
      <c r="R50">
        <f t="shared" si="12"/>
        <v>1E-06</v>
      </c>
      <c r="T50">
        <f t="shared" si="13"/>
        <v>456.1093926961626</v>
      </c>
      <c r="U50">
        <v>76.2</v>
      </c>
      <c r="V50">
        <f t="shared" si="14"/>
        <v>5.985687568191111</v>
      </c>
    </row>
    <row r="51" spans="2:22" ht="12.75">
      <c r="B51">
        <f t="shared" si="15"/>
        <v>4.5</v>
      </c>
      <c r="C51">
        <f t="shared" si="16"/>
        <v>9.199999999999983</v>
      </c>
      <c r="D51">
        <f t="shared" si="4"/>
        <v>4.699999999999983</v>
      </c>
      <c r="E51">
        <f t="shared" si="5"/>
        <v>8.709635899560743</v>
      </c>
      <c r="F51">
        <f t="shared" si="6"/>
        <v>0.013573681546215997</v>
      </c>
      <c r="G51">
        <f t="shared" si="17"/>
        <v>73.67198033895049</v>
      </c>
      <c r="H51" s="1">
        <f t="shared" si="7"/>
        <v>73.67198033895049</v>
      </c>
      <c r="I51" s="3">
        <f t="shared" si="8"/>
        <v>0.986426318453784</v>
      </c>
      <c r="J51" s="2">
        <f t="shared" si="19"/>
        <v>1.1318697838104006</v>
      </c>
      <c r="K51">
        <f t="shared" si="20"/>
        <v>0.8834938561868261</v>
      </c>
      <c r="L51">
        <f t="shared" si="18"/>
        <v>0.46844274578664563</v>
      </c>
      <c r="M51">
        <f t="shared" si="9"/>
        <v>8.709635899560743</v>
      </c>
      <c r="N51">
        <f t="shared" si="10"/>
        <v>1.01</v>
      </c>
      <c r="O51">
        <f t="shared" si="11"/>
        <v>0.46844274578664563</v>
      </c>
      <c r="P51">
        <v>550</v>
      </c>
      <c r="Q51">
        <v>206265</v>
      </c>
      <c r="R51">
        <f t="shared" si="12"/>
        <v>1E-06</v>
      </c>
      <c r="T51">
        <f t="shared" si="13"/>
        <v>467.4833228686457</v>
      </c>
      <c r="U51">
        <v>76.2</v>
      </c>
      <c r="V51">
        <f t="shared" si="14"/>
        <v>6.134951743683014</v>
      </c>
    </row>
    <row r="52" spans="2:22" ht="12.75">
      <c r="B52">
        <f t="shared" si="15"/>
        <v>4.5</v>
      </c>
      <c r="C52">
        <f t="shared" si="16"/>
        <v>9.299999999999983</v>
      </c>
      <c r="D52">
        <f t="shared" si="4"/>
        <v>4.799999999999983</v>
      </c>
      <c r="E52">
        <f t="shared" si="5"/>
        <v>9.12010839355903</v>
      </c>
      <c r="F52">
        <f t="shared" si="6"/>
        <v>0.01238704795255556</v>
      </c>
      <c r="G52">
        <f t="shared" si="17"/>
        <v>80.7294848482193</v>
      </c>
      <c r="H52" s="1">
        <f t="shared" si="7"/>
        <v>80.7294848482193</v>
      </c>
      <c r="I52" s="3">
        <f t="shared" si="8"/>
        <v>0.9876129520474445</v>
      </c>
      <c r="J52" s="2">
        <f t="shared" si="19"/>
        <v>1.1252354612691096</v>
      </c>
      <c r="K52">
        <f t="shared" si="20"/>
        <v>0.8887028843475469</v>
      </c>
      <c r="L52">
        <f t="shared" si="18"/>
        <v>0.45848356933738726</v>
      </c>
      <c r="M52">
        <f t="shared" si="9"/>
        <v>9.12010839355903</v>
      </c>
      <c r="N52">
        <f t="shared" si="10"/>
        <v>1.01</v>
      </c>
      <c r="O52">
        <f t="shared" si="11"/>
        <v>0.45848356933738726</v>
      </c>
      <c r="P52">
        <v>550</v>
      </c>
      <c r="Q52">
        <v>206265</v>
      </c>
      <c r="R52">
        <f t="shared" si="12"/>
        <v>1E-06</v>
      </c>
      <c r="T52">
        <f t="shared" si="13"/>
        <v>479.1079539456521</v>
      </c>
      <c r="U52">
        <v>76.2</v>
      </c>
      <c r="V52">
        <f t="shared" si="14"/>
        <v>6.287505957292022</v>
      </c>
    </row>
    <row r="53" spans="2:22" ht="12.75">
      <c r="B53">
        <f t="shared" si="15"/>
        <v>4.5</v>
      </c>
      <c r="C53">
        <f t="shared" si="16"/>
        <v>9.399999999999983</v>
      </c>
      <c r="D53">
        <f t="shared" si="4"/>
        <v>4.899999999999983</v>
      </c>
      <c r="E53">
        <f t="shared" si="5"/>
        <v>9.549925860214287</v>
      </c>
      <c r="F53">
        <f t="shared" si="6"/>
        <v>0.011304151821779395</v>
      </c>
      <c r="G53">
        <f t="shared" si="17"/>
        <v>88.46307230882444</v>
      </c>
      <c r="H53" s="1">
        <f t="shared" si="7"/>
        <v>88.46307230882444</v>
      </c>
      <c r="I53" s="3">
        <f t="shared" si="8"/>
        <v>0.9886958481782206</v>
      </c>
      <c r="J53" s="2">
        <f t="shared" si="19"/>
        <v>1.1189699915291018</v>
      </c>
      <c r="K53">
        <f t="shared" si="20"/>
        <v>0.8936790151391583</v>
      </c>
      <c r="L53">
        <f t="shared" si="18"/>
        <v>0.4487068284525032</v>
      </c>
      <c r="M53">
        <f t="shared" si="9"/>
        <v>9.549925860214287</v>
      </c>
      <c r="N53">
        <f t="shared" si="10"/>
        <v>1.01</v>
      </c>
      <c r="O53">
        <f t="shared" si="11"/>
        <v>0.4487068284525032</v>
      </c>
      <c r="P53">
        <v>550</v>
      </c>
      <c r="Q53">
        <v>206265</v>
      </c>
      <c r="R53">
        <f t="shared" si="12"/>
        <v>1E-06</v>
      </c>
      <c r="T53">
        <f t="shared" si="13"/>
        <v>490.9895886847239</v>
      </c>
      <c r="U53">
        <v>76.2</v>
      </c>
      <c r="V53">
        <f t="shared" si="14"/>
        <v>6.443432922371705</v>
      </c>
    </row>
    <row r="54" spans="1:25" ht="12.75">
      <c r="A54" t="s">
        <v>21</v>
      </c>
      <c r="B54">
        <f t="shared" si="15"/>
        <v>4.5</v>
      </c>
      <c r="C54">
        <f t="shared" si="16"/>
        <v>9.499999999999982</v>
      </c>
      <c r="D54" s="4">
        <f t="shared" si="4"/>
        <v>4.999999999999982</v>
      </c>
      <c r="E54">
        <f t="shared" si="5"/>
        <v>9.999999999999922</v>
      </c>
      <c r="F54">
        <f t="shared" si="6"/>
        <v>0.01031592425404919</v>
      </c>
      <c r="G54">
        <f t="shared" si="17"/>
        <v>96.93750897865323</v>
      </c>
      <c r="H54" s="1">
        <f t="shared" si="7"/>
        <v>96.93750897865323</v>
      </c>
      <c r="I54" s="3">
        <f t="shared" si="8"/>
        <v>0.9896840757459509</v>
      </c>
      <c r="J54" s="2">
        <f t="shared" si="19"/>
        <v>1.113049472570106</v>
      </c>
      <c r="K54">
        <f t="shared" si="20"/>
        <v>0.8984326614799367</v>
      </c>
      <c r="L54">
        <f t="shared" si="18"/>
        <v>0.43911132163276934</v>
      </c>
      <c r="M54">
        <f t="shared" si="9"/>
        <v>9.999999999999922</v>
      </c>
      <c r="N54">
        <f t="shared" si="10"/>
        <v>1.01</v>
      </c>
      <c r="O54">
        <f t="shared" si="11"/>
        <v>0.43911132163276934</v>
      </c>
      <c r="P54">
        <v>550</v>
      </c>
      <c r="Q54">
        <v>206265</v>
      </c>
      <c r="R54">
        <f t="shared" si="12"/>
        <v>1E-06</v>
      </c>
      <c r="T54" s="4">
        <f t="shared" si="13"/>
        <v>503.13466348281554</v>
      </c>
      <c r="U54" s="4">
        <v>76.2</v>
      </c>
      <c r="V54" s="4">
        <f t="shared" si="14"/>
        <v>6.602817106073695</v>
      </c>
      <c r="W54">
        <v>499</v>
      </c>
      <c r="X54" s="4">
        <f>+(T54-W54)</f>
        <v>4.13466348281554</v>
      </c>
      <c r="Y54">
        <f>+X54/T54</f>
        <v>0.008217806847563304</v>
      </c>
    </row>
    <row r="55" spans="2:22" ht="12.75">
      <c r="B55">
        <f t="shared" si="15"/>
        <v>4.5</v>
      </c>
      <c r="C55">
        <f t="shared" si="16"/>
        <v>9.599999999999982</v>
      </c>
      <c r="D55">
        <f t="shared" si="4"/>
        <v>5.099999999999982</v>
      </c>
      <c r="E55">
        <f t="shared" si="5"/>
        <v>10.471285480508913</v>
      </c>
      <c r="F55">
        <f t="shared" si="6"/>
        <v>0.009414089167685026</v>
      </c>
      <c r="G55">
        <f t="shared" si="17"/>
        <v>106.2237654846757</v>
      </c>
      <c r="H55" s="1">
        <f t="shared" si="7"/>
        <v>106.2237654846757</v>
      </c>
      <c r="I55" s="3">
        <f t="shared" si="8"/>
        <v>0.990585910832315</v>
      </c>
      <c r="J55" s="2">
        <f t="shared" si="19"/>
        <v>1.1074518800243256</v>
      </c>
      <c r="K55">
        <f t="shared" si="20"/>
        <v>0.9029737707231439</v>
      </c>
      <c r="L55">
        <f t="shared" si="18"/>
        <v>0.4296956706624203</v>
      </c>
      <c r="M55">
        <f t="shared" si="9"/>
        <v>10.471285480508913</v>
      </c>
      <c r="N55">
        <f t="shared" si="10"/>
        <v>1.01</v>
      </c>
      <c r="O55">
        <f t="shared" si="11"/>
        <v>0.4296956706624203</v>
      </c>
      <c r="P55">
        <v>550</v>
      </c>
      <c r="Q55">
        <v>206265</v>
      </c>
      <c r="R55">
        <f t="shared" si="12"/>
        <v>1E-06</v>
      </c>
      <c r="T55">
        <f t="shared" si="13"/>
        <v>515.5497521867281</v>
      </c>
      <c r="U55">
        <v>76.2</v>
      </c>
      <c r="V55">
        <f t="shared" si="14"/>
        <v>6.765744779353388</v>
      </c>
    </row>
    <row r="56" spans="2:22" ht="12.75">
      <c r="B56">
        <f t="shared" si="15"/>
        <v>4.5</v>
      </c>
      <c r="C56">
        <f t="shared" si="16"/>
        <v>9.699999999999982</v>
      </c>
      <c r="D56">
        <f t="shared" si="4"/>
        <v>5.1999999999999815</v>
      </c>
      <c r="E56">
        <f t="shared" si="5"/>
        <v>10.964781961431756</v>
      </c>
      <c r="F56">
        <f t="shared" si="6"/>
        <v>0.008591093989696333</v>
      </c>
      <c r="G56">
        <f t="shared" si="17"/>
        <v>116.3996111786628</v>
      </c>
      <c r="H56" s="1">
        <f t="shared" si="7"/>
        <v>116.3996111786628</v>
      </c>
      <c r="I56" s="3">
        <f t="shared" si="8"/>
        <v>0.9914089060103036</v>
      </c>
      <c r="J56" s="2">
        <f t="shared" si="19"/>
        <v>1.102156887943117</v>
      </c>
      <c r="K56">
        <f t="shared" si="20"/>
        <v>0.9073118454725936</v>
      </c>
      <c r="L56">
        <f t="shared" si="18"/>
        <v>0.42045833927407894</v>
      </c>
      <c r="M56">
        <f t="shared" si="9"/>
        <v>10.964781961431756</v>
      </c>
      <c r="N56">
        <f t="shared" si="10"/>
        <v>1.01</v>
      </c>
      <c r="O56">
        <f t="shared" si="11"/>
        <v>0.42045833927407894</v>
      </c>
      <c r="P56">
        <v>550</v>
      </c>
      <c r="Q56">
        <v>206265</v>
      </c>
      <c r="R56">
        <f t="shared" si="12"/>
        <v>1E-06</v>
      </c>
      <c r="T56">
        <f t="shared" si="13"/>
        <v>528.2415699483624</v>
      </c>
      <c r="U56">
        <v>76.2</v>
      </c>
      <c r="V56">
        <f t="shared" si="14"/>
        <v>6.932304067563812</v>
      </c>
    </row>
    <row r="57" spans="2:22" ht="12.75">
      <c r="B57">
        <f t="shared" si="15"/>
        <v>4.5</v>
      </c>
      <c r="C57">
        <f t="shared" si="16"/>
        <v>9.799999999999981</v>
      </c>
      <c r="D57">
        <f t="shared" si="4"/>
        <v>5.299999999999981</v>
      </c>
      <c r="E57">
        <f t="shared" si="5"/>
        <v>11.481536214968731</v>
      </c>
      <c r="F57">
        <f t="shared" si="6"/>
        <v>0.007840046405460802</v>
      </c>
      <c r="G57">
        <f t="shared" si="17"/>
        <v>127.55026542999455</v>
      </c>
      <c r="H57" s="1">
        <f t="shared" si="7"/>
        <v>127.55026542999455</v>
      </c>
      <c r="I57" s="3">
        <f t="shared" si="8"/>
        <v>0.9921599535945392</v>
      </c>
      <c r="J57" s="2">
        <f t="shared" si="19"/>
        <v>1.0971457098109252</v>
      </c>
      <c r="K57">
        <f t="shared" si="20"/>
        <v>0.9114559634675446</v>
      </c>
      <c r="L57">
        <f t="shared" si="18"/>
        <v>0.4113976502843082</v>
      </c>
      <c r="M57">
        <f t="shared" si="9"/>
        <v>11.481536214968731</v>
      </c>
      <c r="N57">
        <f t="shared" si="10"/>
        <v>1.01</v>
      </c>
      <c r="O57">
        <f t="shared" si="11"/>
        <v>0.4113976502843082</v>
      </c>
      <c r="P57">
        <v>550</v>
      </c>
      <c r="Q57">
        <v>206265</v>
      </c>
      <c r="R57">
        <f t="shared" si="12"/>
        <v>1E-06</v>
      </c>
      <c r="T57">
        <f t="shared" si="13"/>
        <v>541.2169771294924</v>
      </c>
      <c r="U57">
        <v>76.2</v>
      </c>
      <c r="V57">
        <f t="shared" si="14"/>
        <v>7.102585001699375</v>
      </c>
    </row>
    <row r="58" spans="2:22" ht="12.75">
      <c r="B58">
        <f t="shared" si="15"/>
        <v>4.5</v>
      </c>
      <c r="C58">
        <f t="shared" si="16"/>
        <v>9.89999999999998</v>
      </c>
      <c r="D58">
        <f t="shared" si="4"/>
        <v>5.399999999999981</v>
      </c>
      <c r="E58">
        <f t="shared" si="5"/>
        <v>12.022644346174031</v>
      </c>
      <c r="F58">
        <f t="shared" si="6"/>
        <v>0.007154656637850545</v>
      </c>
      <c r="G58">
        <f t="shared" si="17"/>
        <v>139.7691113099213</v>
      </c>
      <c r="H58" s="1">
        <f t="shared" si="7"/>
        <v>139.7691113099213</v>
      </c>
      <c r="I58" s="3">
        <f t="shared" si="8"/>
        <v>0.9928453433621495</v>
      </c>
      <c r="J58" s="2">
        <f t="shared" si="19"/>
        <v>1.0924009571809534</v>
      </c>
      <c r="K58">
        <f t="shared" si="20"/>
        <v>0.9154147965785355</v>
      </c>
      <c r="L58">
        <f t="shared" si="18"/>
        <v>0.40251180132398406</v>
      </c>
      <c r="M58">
        <f t="shared" si="9"/>
        <v>12.022644346174031</v>
      </c>
      <c r="N58">
        <f t="shared" si="10"/>
        <v>1.01</v>
      </c>
      <c r="O58">
        <f t="shared" si="11"/>
        <v>0.40251180132398406</v>
      </c>
      <c r="P58">
        <v>550</v>
      </c>
      <c r="Q58">
        <v>206265</v>
      </c>
      <c r="R58">
        <f t="shared" si="12"/>
        <v>1E-06</v>
      </c>
      <c r="T58">
        <f t="shared" si="13"/>
        <v>554.4829832604906</v>
      </c>
      <c r="U58">
        <v>76.2</v>
      </c>
      <c r="V58">
        <f t="shared" si="14"/>
        <v>7.276679570347646</v>
      </c>
    </row>
    <row r="59" spans="2:22" ht="12.75">
      <c r="B59">
        <f t="shared" si="15"/>
        <v>4.5</v>
      </c>
      <c r="C59">
        <f t="shared" si="16"/>
        <v>9.99999999999998</v>
      </c>
      <c r="D59">
        <f t="shared" si="4"/>
        <v>5.4999999999999805</v>
      </c>
      <c r="E59">
        <f t="shared" si="5"/>
        <v>12.589254117941563</v>
      </c>
      <c r="F59">
        <f t="shared" si="6"/>
        <v>0.006529184772412101</v>
      </c>
      <c r="G59">
        <f t="shared" si="17"/>
        <v>153.15847764414949</v>
      </c>
      <c r="H59" s="1">
        <f t="shared" si="7"/>
        <v>153.15847764414949</v>
      </c>
      <c r="I59" s="3">
        <f t="shared" si="8"/>
        <v>0.9934708152275878</v>
      </c>
      <c r="J59" s="2">
        <f t="shared" si="19"/>
        <v>1.087906513689077</v>
      </c>
      <c r="K59">
        <f t="shared" si="20"/>
        <v>0.9191966289539096</v>
      </c>
      <c r="L59">
        <f t="shared" si="18"/>
        <v>0.39379887927693313</v>
      </c>
      <c r="M59">
        <f t="shared" si="9"/>
        <v>12.589254117941563</v>
      </c>
      <c r="N59">
        <f t="shared" si="10"/>
        <v>1.01</v>
      </c>
      <c r="O59">
        <f t="shared" si="11"/>
        <v>0.39379887927693313</v>
      </c>
      <c r="P59">
        <v>550</v>
      </c>
      <c r="Q59">
        <v>206265</v>
      </c>
      <c r="R59">
        <f t="shared" si="12"/>
        <v>1E-06</v>
      </c>
      <c r="T59">
        <f t="shared" si="13"/>
        <v>568.0467510572649</v>
      </c>
      <c r="U59">
        <v>76.2</v>
      </c>
      <c r="V59">
        <f t="shared" si="14"/>
        <v>7.454681772405052</v>
      </c>
    </row>
    <row r="60" spans="2:22" ht="12.75">
      <c r="B60">
        <f t="shared" si="15"/>
        <v>4.5</v>
      </c>
      <c r="C60">
        <f t="shared" si="16"/>
        <v>10.09999999999998</v>
      </c>
      <c r="D60">
        <f t="shared" si="4"/>
        <v>5.59999999999998</v>
      </c>
      <c r="E60">
        <f t="shared" si="5"/>
        <v>13.182567385563953</v>
      </c>
      <c r="F60">
        <f t="shared" si="6"/>
        <v>0.0059583926874658966</v>
      </c>
      <c r="G60">
        <f t="shared" si="17"/>
        <v>167.8304959831877</v>
      </c>
      <c r="H60" s="1">
        <f t="shared" si="7"/>
        <v>167.8304959831877</v>
      </c>
      <c r="I60" s="3">
        <f t="shared" si="8"/>
        <v>0.9940416073125341</v>
      </c>
      <c r="J60" s="2">
        <f t="shared" si="19"/>
        <v>1.0836474225231492</v>
      </c>
      <c r="K60">
        <f t="shared" si="20"/>
        <v>0.9228093743550041</v>
      </c>
      <c r="L60">
        <f t="shared" si="18"/>
        <v>0.3852568735305392</v>
      </c>
      <c r="M60">
        <f t="shared" si="9"/>
        <v>13.182567385563953</v>
      </c>
      <c r="N60">
        <f t="shared" si="10"/>
        <v>1.01</v>
      </c>
      <c r="O60">
        <f t="shared" si="11"/>
        <v>0.3852568735305392</v>
      </c>
      <c r="P60">
        <v>550</v>
      </c>
      <c r="Q60">
        <v>206265</v>
      </c>
      <c r="R60">
        <f t="shared" si="12"/>
        <v>1E-06</v>
      </c>
      <c r="T60">
        <f t="shared" si="13"/>
        <v>581.9156005004735</v>
      </c>
      <c r="U60">
        <v>76.2</v>
      </c>
      <c r="V60">
        <f t="shared" si="14"/>
        <v>7.636687670609888</v>
      </c>
    </row>
    <row r="61" spans="2:22" ht="12.75">
      <c r="B61">
        <f t="shared" si="15"/>
        <v>4.5</v>
      </c>
      <c r="C61">
        <f t="shared" si="16"/>
        <v>10.19999999999998</v>
      </c>
      <c r="D61">
        <f t="shared" si="4"/>
        <v>5.69999999999998</v>
      </c>
      <c r="E61">
        <f t="shared" si="5"/>
        <v>13.803842646028723</v>
      </c>
      <c r="F61">
        <f t="shared" si="6"/>
        <v>0.005437500186555649</v>
      </c>
      <c r="G61">
        <f t="shared" si="17"/>
        <v>183.90803966729496</v>
      </c>
      <c r="H61" s="1">
        <f t="shared" si="7"/>
        <v>183.90803966729496</v>
      </c>
      <c r="I61" s="3">
        <f t="shared" si="8"/>
        <v>0.9945624998134444</v>
      </c>
      <c r="J61" s="2">
        <f t="shared" si="19"/>
        <v>1.0796097856948519</v>
      </c>
      <c r="K61">
        <f t="shared" si="20"/>
        <v>0.9262605927162711</v>
      </c>
      <c r="L61">
        <f t="shared" si="18"/>
        <v>0.3768836881332251</v>
      </c>
      <c r="M61">
        <f t="shared" si="9"/>
        <v>13.803842646028723</v>
      </c>
      <c r="N61">
        <f t="shared" si="10"/>
        <v>1.01</v>
      </c>
      <c r="O61">
        <f t="shared" si="11"/>
        <v>0.3768836881332251</v>
      </c>
      <c r="P61">
        <v>550</v>
      </c>
      <c r="Q61">
        <v>206265</v>
      </c>
      <c r="R61">
        <f t="shared" si="12"/>
        <v>1E-06</v>
      </c>
      <c r="T61">
        <f t="shared" si="13"/>
        <v>596.0970129809637</v>
      </c>
      <c r="U61">
        <v>76.2</v>
      </c>
      <c r="V61">
        <f t="shared" si="14"/>
        <v>7.822795445944404</v>
      </c>
    </row>
    <row r="62" spans="2:22" ht="12.75">
      <c r="B62">
        <f t="shared" si="15"/>
        <v>4.5</v>
      </c>
      <c r="C62">
        <f t="shared" si="16"/>
        <v>10.29999999999998</v>
      </c>
      <c r="D62">
        <f t="shared" si="4"/>
        <v>5.799999999999979</v>
      </c>
      <c r="E62">
        <f t="shared" si="5"/>
        <v>14.45439770745914</v>
      </c>
      <c r="F62">
        <f t="shared" si="6"/>
        <v>0.0049621449658712085</v>
      </c>
      <c r="G62">
        <f t="shared" si="17"/>
        <v>201.52575285039643</v>
      </c>
      <c r="H62" s="1">
        <f t="shared" si="7"/>
        <v>201.52575285039643</v>
      </c>
      <c r="I62" s="3">
        <f t="shared" si="8"/>
        <v>0.9950378550341288</v>
      </c>
      <c r="J62" s="2">
        <f t="shared" si="19"/>
        <v>1.0757806736893305</v>
      </c>
      <c r="K62">
        <f t="shared" si="20"/>
        <v>0.9295575059649985</v>
      </c>
      <c r="L62">
        <f t="shared" si="18"/>
        <v>0.36867715294567915</v>
      </c>
      <c r="M62">
        <f t="shared" si="9"/>
        <v>14.45439770745914</v>
      </c>
      <c r="N62">
        <f t="shared" si="10"/>
        <v>1.01</v>
      </c>
      <c r="O62">
        <f t="shared" si="11"/>
        <v>0.36867715294567915</v>
      </c>
      <c r="P62">
        <v>550</v>
      </c>
      <c r="Q62">
        <v>206265</v>
      </c>
      <c r="R62">
        <f t="shared" si="12"/>
        <v>1E-06</v>
      </c>
      <c r="T62">
        <f t="shared" si="13"/>
        <v>610.598635515184</v>
      </c>
      <c r="U62">
        <v>76.2</v>
      </c>
      <c r="V62">
        <f t="shared" si="14"/>
        <v>8.01310545295517</v>
      </c>
    </row>
    <row r="63" spans="2:22" ht="12.75">
      <c r="B63">
        <f t="shared" si="15"/>
        <v>4.5</v>
      </c>
      <c r="C63">
        <f t="shared" si="16"/>
        <v>10.399999999999979</v>
      </c>
      <c r="D63">
        <f t="shared" si="4"/>
        <v>5.899999999999979</v>
      </c>
      <c r="E63">
        <f t="shared" si="5"/>
        <v>15.135612484361944</v>
      </c>
      <c r="F63">
        <f t="shared" si="6"/>
        <v>0.004528346081385271</v>
      </c>
      <c r="G63">
        <f t="shared" si="17"/>
        <v>220.8311781007005</v>
      </c>
      <c r="H63" s="1">
        <f t="shared" si="7"/>
        <v>220.8311781007005</v>
      </c>
      <c r="I63" s="3">
        <f t="shared" si="8"/>
        <v>0.9954716539186147</v>
      </c>
      <c r="J63" s="2">
        <f t="shared" si="19"/>
        <v>1.0721480442611748</v>
      </c>
      <c r="K63">
        <f t="shared" si="20"/>
        <v>0.9327070131337202</v>
      </c>
      <c r="L63">
        <f t="shared" si="18"/>
        <v>0.36063503386550555</v>
      </c>
      <c r="M63">
        <f t="shared" si="9"/>
        <v>15.135612484361944</v>
      </c>
      <c r="N63">
        <f t="shared" si="10"/>
        <v>1.01</v>
      </c>
      <c r="O63">
        <f t="shared" si="11"/>
        <v>0.36063503386550555</v>
      </c>
      <c r="P63">
        <v>550</v>
      </c>
      <c r="Q63">
        <v>206265</v>
      </c>
      <c r="R63">
        <f t="shared" si="12"/>
        <v>1E-06</v>
      </c>
      <c r="T63">
        <f t="shared" si="13"/>
        <v>625.4282850342978</v>
      </c>
      <c r="U63">
        <v>76.2</v>
      </c>
      <c r="V63">
        <f t="shared" si="14"/>
        <v>8.207720276040654</v>
      </c>
    </row>
    <row r="64" spans="1:25" ht="12.75">
      <c r="A64" t="s">
        <v>21</v>
      </c>
      <c r="B64">
        <f t="shared" si="15"/>
        <v>4.5</v>
      </c>
      <c r="C64">
        <f t="shared" si="16"/>
        <v>10.499999999999979</v>
      </c>
      <c r="D64" s="4">
        <f t="shared" si="4"/>
        <v>5.999999999999979</v>
      </c>
      <c r="E64">
        <f t="shared" si="5"/>
        <v>15.848931924610982</v>
      </c>
      <c r="F64">
        <f t="shared" si="6"/>
        <v>0.004132470609753159</v>
      </c>
      <c r="G64">
        <f t="shared" si="17"/>
        <v>241.98599202130373</v>
      </c>
      <c r="H64" s="1">
        <f t="shared" si="7"/>
        <v>241.98599202130373</v>
      </c>
      <c r="I64" s="3">
        <f t="shared" si="8"/>
        <v>0.9958675293902468</v>
      </c>
      <c r="J64" s="2">
        <f t="shared" si="19"/>
        <v>1.068700669309598</v>
      </c>
      <c r="K64">
        <f t="shared" si="20"/>
        <v>0.9357157047969475</v>
      </c>
      <c r="L64">
        <f t="shared" si="18"/>
        <v>0.3527550421983387</v>
      </c>
      <c r="M64">
        <f t="shared" si="9"/>
        <v>15.848931924610982</v>
      </c>
      <c r="N64">
        <f t="shared" si="10"/>
        <v>1.01</v>
      </c>
      <c r="O64">
        <f t="shared" si="11"/>
        <v>0.3527550421983387</v>
      </c>
      <c r="P64">
        <v>550</v>
      </c>
      <c r="Q64">
        <v>206265</v>
      </c>
      <c r="R64">
        <f t="shared" si="12"/>
        <v>1E-06</v>
      </c>
      <c r="T64" s="4">
        <f t="shared" si="13"/>
        <v>640.5939527505622</v>
      </c>
      <c r="U64" s="4">
        <v>76.2</v>
      </c>
      <c r="V64" s="4">
        <f t="shared" si="14"/>
        <v>8.406744786752784</v>
      </c>
      <c r="W64">
        <v>640</v>
      </c>
      <c r="X64" s="4">
        <f>+(T64-W64)</f>
        <v>0.5939527505621527</v>
      </c>
      <c r="Y64">
        <f>+X64/T64</f>
        <v>0.0009271906923439678</v>
      </c>
    </row>
    <row r="65" spans="2:22" ht="12.75">
      <c r="B65">
        <f t="shared" si="15"/>
        <v>4.5</v>
      </c>
      <c r="C65">
        <f t="shared" si="16"/>
        <v>10.599999999999978</v>
      </c>
      <c r="D65">
        <f t="shared" si="4"/>
        <v>6.099999999999978</v>
      </c>
      <c r="E65">
        <f t="shared" si="5"/>
        <v>16.59586907437545</v>
      </c>
      <c r="F65">
        <f t="shared" si="6"/>
        <v>0.0037712032237716</v>
      </c>
      <c r="G65">
        <f t="shared" si="17"/>
        <v>265.16735923870334</v>
      </c>
      <c r="H65" s="1">
        <f t="shared" si="7"/>
        <v>265.16735923870334</v>
      </c>
      <c r="I65" s="3">
        <f t="shared" si="8"/>
        <v>0.9962287967762284</v>
      </c>
      <c r="J65" s="2">
        <f t="shared" si="19"/>
        <v>1.0654280689057243</v>
      </c>
      <c r="K65">
        <f t="shared" si="20"/>
        <v>0.9385898768624297</v>
      </c>
      <c r="L65">
        <f t="shared" si="18"/>
        <v>0.3450348432424892</v>
      </c>
      <c r="M65">
        <f t="shared" si="9"/>
        <v>16.59586907437545</v>
      </c>
      <c r="N65">
        <f t="shared" si="10"/>
        <v>1.01</v>
      </c>
      <c r="O65">
        <f t="shared" si="11"/>
        <v>0.3450348432424892</v>
      </c>
      <c r="P65">
        <v>550</v>
      </c>
      <c r="Q65">
        <v>206265</v>
      </c>
      <c r="R65">
        <f t="shared" si="12"/>
        <v>1E-06</v>
      </c>
      <c r="T65">
        <f t="shared" si="13"/>
        <v>656.1038086045049</v>
      </c>
      <c r="U65">
        <v>76.2</v>
      </c>
      <c r="V65">
        <f t="shared" si="14"/>
        <v>8.610286202158857</v>
      </c>
    </row>
    <row r="66" spans="2:22" ht="12.75">
      <c r="B66">
        <f t="shared" si="15"/>
        <v>4.5</v>
      </c>
      <c r="C66">
        <f t="shared" si="16"/>
        <v>10.699999999999978</v>
      </c>
      <c r="D66">
        <f t="shared" si="4"/>
        <v>6.199999999999978</v>
      </c>
      <c r="E66">
        <f t="shared" si="5"/>
        <v>17.378008287493586</v>
      </c>
      <c r="F66">
        <f t="shared" si="6"/>
        <v>0.003441518427601069</v>
      </c>
      <c r="G66">
        <f t="shared" si="17"/>
        <v>290.5694160984214</v>
      </c>
      <c r="H66" s="1">
        <f t="shared" si="7"/>
        <v>290.5694160984214</v>
      </c>
      <c r="I66" s="3">
        <f t="shared" si="8"/>
        <v>0.9965584815723989</v>
      </c>
      <c r="J66" s="2">
        <f t="shared" si="19"/>
        <v>1.0623204516646227</v>
      </c>
      <c r="K66">
        <f t="shared" si="20"/>
        <v>0.9413355437457986</v>
      </c>
      <c r="L66">
        <f t="shared" si="18"/>
        <v>0.33747206414872566</v>
      </c>
      <c r="M66">
        <f t="shared" si="9"/>
        <v>17.378008287493586</v>
      </c>
      <c r="N66">
        <f t="shared" si="10"/>
        <v>1.01</v>
      </c>
      <c r="O66">
        <f t="shared" si="11"/>
        <v>0.33747206414872566</v>
      </c>
      <c r="P66">
        <v>550</v>
      </c>
      <c r="Q66">
        <v>206265</v>
      </c>
      <c r="R66">
        <f t="shared" si="12"/>
        <v>1E-06</v>
      </c>
      <c r="T66">
        <f t="shared" si="13"/>
        <v>671.9662057963507</v>
      </c>
      <c r="U66">
        <v>76.2</v>
      </c>
      <c r="V66">
        <f t="shared" si="14"/>
        <v>8.818454144309063</v>
      </c>
    </row>
    <row r="67" spans="2:22" ht="12.75">
      <c r="B67">
        <f t="shared" si="15"/>
        <v>4.5</v>
      </c>
      <c r="C67">
        <f t="shared" si="16"/>
        <v>10.799999999999978</v>
      </c>
      <c r="D67">
        <f t="shared" si="4"/>
        <v>6.299999999999978</v>
      </c>
      <c r="E67">
        <f t="shared" si="5"/>
        <v>18.197008586099656</v>
      </c>
      <c r="F67">
        <f t="shared" si="6"/>
        <v>0.0031406552192306493</v>
      </c>
      <c r="G67">
        <f t="shared" si="17"/>
        <v>318.4048964932117</v>
      </c>
      <c r="H67" s="1">
        <f t="shared" si="7"/>
        <v>318.4048964932117</v>
      </c>
      <c r="I67" s="3">
        <f t="shared" si="8"/>
        <v>0.9968593447807693</v>
      </c>
      <c r="J67" s="2">
        <f t="shared" si="19"/>
        <v>1.0593686607573152</v>
      </c>
      <c r="K67">
        <f t="shared" si="20"/>
        <v>0.9439584509561817</v>
      </c>
      <c r="L67">
        <f t="shared" si="18"/>
        <v>0.3300643011117772</v>
      </c>
      <c r="M67">
        <f t="shared" si="9"/>
        <v>18.197008586099656</v>
      </c>
      <c r="N67">
        <f t="shared" si="10"/>
        <v>1.01</v>
      </c>
      <c r="O67">
        <f t="shared" si="11"/>
        <v>0.3300643011117772</v>
      </c>
      <c r="P67">
        <v>550</v>
      </c>
      <c r="Q67">
        <v>206265</v>
      </c>
      <c r="R67">
        <f t="shared" si="12"/>
        <v>1E-06</v>
      </c>
      <c r="T67">
        <f t="shared" si="13"/>
        <v>688.1896854050508</v>
      </c>
      <c r="U67">
        <v>76.2</v>
      </c>
      <c r="V67">
        <f t="shared" si="14"/>
        <v>9.031360700853684</v>
      </c>
    </row>
    <row r="68" spans="2:22" ht="12.75">
      <c r="B68">
        <f t="shared" si="15"/>
        <v>4.5</v>
      </c>
      <c r="C68">
        <f t="shared" si="16"/>
        <v>10.899999999999977</v>
      </c>
      <c r="D68">
        <f t="shared" si="4"/>
        <v>6.399999999999977</v>
      </c>
      <c r="E68">
        <f t="shared" si="5"/>
        <v>19.05460717963228</v>
      </c>
      <c r="F68">
        <f t="shared" si="6"/>
        <v>0.0028660939679919966</v>
      </c>
      <c r="G68">
        <f t="shared" si="17"/>
        <v>348.9069134396198</v>
      </c>
      <c r="H68" s="1">
        <f t="shared" si="7"/>
        <v>348.9069134396198</v>
      </c>
      <c r="I68" s="3">
        <f t="shared" si="8"/>
        <v>0.997133906032008</v>
      </c>
      <c r="J68" s="2">
        <f t="shared" si="19"/>
        <v>1.0565641249462112</v>
      </c>
      <c r="K68">
        <f t="shared" si="20"/>
        <v>0.9464640871190938</v>
      </c>
      <c r="L68">
        <f t="shared" si="18"/>
        <v>0.3228091259456901</v>
      </c>
      <c r="M68">
        <f t="shared" si="9"/>
        <v>19.05460717963228</v>
      </c>
      <c r="N68">
        <f t="shared" si="10"/>
        <v>1.01</v>
      </c>
      <c r="O68">
        <f t="shared" si="11"/>
        <v>0.3228091259456901</v>
      </c>
      <c r="P68">
        <v>550</v>
      </c>
      <c r="Q68">
        <v>206265</v>
      </c>
      <c r="R68">
        <f t="shared" si="12"/>
        <v>1E-06</v>
      </c>
      <c r="T68">
        <f t="shared" si="13"/>
        <v>704.7829810983802</v>
      </c>
      <c r="U68">
        <v>76.2</v>
      </c>
      <c r="V68">
        <f t="shared" si="14"/>
        <v>9.249120486855382</v>
      </c>
    </row>
    <row r="69" spans="2:22" ht="12.75">
      <c r="B69">
        <f t="shared" si="15"/>
        <v>4.5</v>
      </c>
      <c r="C69">
        <f t="shared" si="16"/>
        <v>10.999999999999977</v>
      </c>
      <c r="D69">
        <f>+C69-B69</f>
        <v>6.499999999999977</v>
      </c>
      <c r="E69">
        <f aca="true" t="shared" si="21" ref="E69:E104">100^(0.1*D69)</f>
        <v>19.95262314968859</v>
      </c>
      <c r="F69">
        <f>10^(D69/-2.517)</f>
        <v>0.0026155353134790682</v>
      </c>
      <c r="G69">
        <f t="shared" si="17"/>
        <v>382.3309113230227</v>
      </c>
      <c r="H69" s="1">
        <f aca="true" t="shared" si="22" ref="H69:H104">+G69</f>
        <v>382.3309113230227</v>
      </c>
      <c r="I69" s="3">
        <f>(G69-1)/(G69)</f>
        <v>0.997384464686521</v>
      </c>
      <c r="J69" s="2">
        <f t="shared" si="19"/>
        <v>1.053898814103331</v>
      </c>
      <c r="K69">
        <f t="shared" si="20"/>
        <v>0.94885769546179</v>
      </c>
      <c r="L69">
        <f t="shared" si="18"/>
        <v>0.3157040920909024</v>
      </c>
      <c r="M69">
        <f aca="true" t="shared" si="23" ref="M69:M104">+E69</f>
        <v>19.95262314968859</v>
      </c>
      <c r="N69">
        <f>+N68</f>
        <v>1.01</v>
      </c>
      <c r="O69">
        <f aca="true" t="shared" si="24" ref="O69:O104">+L69</f>
        <v>0.3157040920909024</v>
      </c>
      <c r="P69">
        <v>550</v>
      </c>
      <c r="Q69">
        <v>206265</v>
      </c>
      <c r="R69">
        <f aca="true" t="shared" si="25" ref="R69:R104">10^-6</f>
        <v>1E-06</v>
      </c>
      <c r="T69">
        <f>+M69*N69*O69*P69*Q69*R69</f>
        <v>721.7550239373444</v>
      </c>
      <c r="U69">
        <v>76.2</v>
      </c>
      <c r="V69">
        <f>+T69/U69</f>
        <v>9.471850707839165</v>
      </c>
    </row>
    <row r="70" spans="2:22" ht="12.75">
      <c r="B70">
        <f aca="true" t="shared" si="26" ref="B70:B104">+B69</f>
        <v>4.5</v>
      </c>
      <c r="C70">
        <f aca="true" t="shared" si="27" ref="C70:C104">C69+0.1</f>
        <v>11.099999999999977</v>
      </c>
      <c r="D70">
        <f aca="true" t="shared" si="28" ref="D70:D104">+C70-B70</f>
        <v>6.5999999999999766</v>
      </c>
      <c r="E70">
        <f t="shared" si="21"/>
        <v>20.892961308540176</v>
      </c>
      <c r="F70">
        <f aca="true" t="shared" si="29" ref="F70:F104">10^(D70/-2.517)</f>
        <v>0.0023868809091590623</v>
      </c>
      <c r="G70">
        <f t="shared" si="17"/>
        <v>418.9568051605543</v>
      </c>
      <c r="H70" s="1">
        <f t="shared" si="22"/>
        <v>418.9568051605543</v>
      </c>
      <c r="I70" s="3">
        <f aca="true" t="shared" si="30" ref="I70:I104">(G70-1)/(G70)</f>
        <v>0.9976131190908409</v>
      </c>
      <c r="J70" s="2">
        <f t="shared" si="19"/>
        <v>1.0513651987363144</v>
      </c>
      <c r="K70">
        <f t="shared" si="20"/>
        <v>0.9511442847851035</v>
      </c>
      <c r="L70">
        <f t="shared" si="18"/>
        <v>0.30874674009717734</v>
      </c>
      <c r="M70">
        <f t="shared" si="23"/>
        <v>20.892961308540176</v>
      </c>
      <c r="N70">
        <f aca="true" t="shared" si="31" ref="N70:N104">+N69</f>
        <v>1.01</v>
      </c>
      <c r="O70">
        <f t="shared" si="24"/>
        <v>0.30874674009717734</v>
      </c>
      <c r="P70">
        <v>550</v>
      </c>
      <c r="Q70">
        <v>206265</v>
      </c>
      <c r="R70">
        <f t="shared" si="25"/>
        <v>1E-06</v>
      </c>
      <c r="T70">
        <f aca="true" t="shared" si="32" ref="T70:T104">+M70*N70*O70*P70*Q70*R70</f>
        <v>739.1149472782438</v>
      </c>
      <c r="U70">
        <v>76.2</v>
      </c>
      <c r="V70">
        <f aca="true" t="shared" si="33" ref="V70:V104">+T70/U70</f>
        <v>9.699671224123934</v>
      </c>
    </row>
    <row r="71" spans="2:22" ht="12.75">
      <c r="B71">
        <f t="shared" si="26"/>
        <v>4.5</v>
      </c>
      <c r="C71">
        <f t="shared" si="27"/>
        <v>11.199999999999976</v>
      </c>
      <c r="D71">
        <f t="shared" si="28"/>
        <v>6.699999999999976</v>
      </c>
      <c r="E71">
        <f t="shared" si="21"/>
        <v>21.877616239495303</v>
      </c>
      <c r="F71">
        <f t="shared" si="29"/>
        <v>0.0021782158494086</v>
      </c>
      <c r="G71">
        <f t="shared" si="17"/>
        <v>459.09132479754317</v>
      </c>
      <c r="H71" s="1">
        <f t="shared" si="22"/>
        <v>459.09132479754317</v>
      </c>
      <c r="I71" s="3">
        <f t="shared" si="30"/>
        <v>0.9978217841505914</v>
      </c>
      <c r="J71" s="2">
        <f t="shared" si="19"/>
        <v>1.048956213103988</v>
      </c>
      <c r="K71">
        <f t="shared" si="20"/>
        <v>0.9533286399447307</v>
      </c>
      <c r="L71">
        <f t="shared" si="18"/>
        <v>0.3019346026230349</v>
      </c>
      <c r="M71">
        <f t="shared" si="23"/>
        <v>21.877616239495303</v>
      </c>
      <c r="N71">
        <f t="shared" si="31"/>
        <v>1.01</v>
      </c>
      <c r="O71">
        <f t="shared" si="24"/>
        <v>0.3019346026230349</v>
      </c>
      <c r="P71">
        <v>550</v>
      </c>
      <c r="Q71">
        <v>206265</v>
      </c>
      <c r="R71">
        <f t="shared" si="25"/>
        <v>1E-06</v>
      </c>
      <c r="T71">
        <f t="shared" si="32"/>
        <v>756.8720917756826</v>
      </c>
      <c r="U71">
        <v>76.2</v>
      </c>
      <c r="V71">
        <f t="shared" si="33"/>
        <v>9.932704616478775</v>
      </c>
    </row>
    <row r="72" spans="2:22" ht="12.75">
      <c r="B72">
        <f t="shared" si="26"/>
        <v>4.5</v>
      </c>
      <c r="C72">
        <f t="shared" si="27"/>
        <v>11.299999999999976</v>
      </c>
      <c r="D72">
        <f t="shared" si="28"/>
        <v>6.799999999999976</v>
      </c>
      <c r="E72">
        <f t="shared" si="21"/>
        <v>22.908676527677482</v>
      </c>
      <c r="F72">
        <f t="shared" si="29"/>
        <v>0.0019877926328073212</v>
      </c>
      <c r="G72">
        <f t="shared" si="17"/>
        <v>503.0705836693434</v>
      </c>
      <c r="H72" s="1">
        <f t="shared" si="22"/>
        <v>503.0705836693434</v>
      </c>
      <c r="I72" s="3">
        <f t="shared" si="30"/>
        <v>0.9980122073671926</v>
      </c>
      <c r="J72" s="2">
        <f t="shared" si="19"/>
        <v>1.0466652215525312</v>
      </c>
      <c r="K72">
        <f t="shared" si="20"/>
        <v>0.9554153318638866</v>
      </c>
      <c r="L72">
        <f t="shared" si="18"/>
        <v>0.295265208989172</v>
      </c>
      <c r="M72">
        <f t="shared" si="23"/>
        <v>22.908676527677482</v>
      </c>
      <c r="N72">
        <f t="shared" si="31"/>
        <v>1.01</v>
      </c>
      <c r="O72">
        <f t="shared" si="24"/>
        <v>0.295265208989172</v>
      </c>
      <c r="P72">
        <v>550</v>
      </c>
      <c r="Q72">
        <v>206265</v>
      </c>
      <c r="R72">
        <f t="shared" si="25"/>
        <v>1E-06</v>
      </c>
      <c r="T72">
        <f t="shared" si="32"/>
        <v>775.0360104899037</v>
      </c>
      <c r="U72">
        <v>76.2</v>
      </c>
      <c r="V72">
        <f t="shared" si="33"/>
        <v>10.171076253148343</v>
      </c>
    </row>
    <row r="73" spans="2:22" ht="12.75">
      <c r="B73">
        <f t="shared" si="26"/>
        <v>4.5</v>
      </c>
      <c r="C73">
        <f t="shared" si="27"/>
        <v>11.399999999999975</v>
      </c>
      <c r="D73">
        <f t="shared" si="28"/>
        <v>6.8999999999999755</v>
      </c>
      <c r="E73">
        <f t="shared" si="21"/>
        <v>23.98832919019465</v>
      </c>
      <c r="F73">
        <f t="shared" si="29"/>
        <v>0.001814016527386794</v>
      </c>
      <c r="G73">
        <f t="shared" si="17"/>
        <v>551.2628936410869</v>
      </c>
      <c r="H73" s="1">
        <f t="shared" si="22"/>
        <v>551.2628936410869</v>
      </c>
      <c r="I73" s="3">
        <f t="shared" si="30"/>
        <v>0.9981859834726132</v>
      </c>
      <c r="J73" s="2">
        <f t="shared" si="19"/>
        <v>1.0444859877460917</v>
      </c>
      <c r="K73">
        <f t="shared" si="20"/>
        <v>0.9574087270983036</v>
      </c>
      <c r="L73">
        <f t="shared" si="18"/>
        <v>0.2887360893203446</v>
      </c>
      <c r="M73">
        <f t="shared" si="23"/>
        <v>23.98832919019465</v>
      </c>
      <c r="N73">
        <f t="shared" si="31"/>
        <v>1.01</v>
      </c>
      <c r="O73">
        <f t="shared" si="24"/>
        <v>0.2887360893203446</v>
      </c>
      <c r="P73">
        <v>550</v>
      </c>
      <c r="Q73">
        <v>206265</v>
      </c>
      <c r="R73">
        <f t="shared" si="25"/>
        <v>1E-06</v>
      </c>
      <c r="T73">
        <f t="shared" si="32"/>
        <v>793.6164741015936</v>
      </c>
      <c r="U73">
        <v>76.2</v>
      </c>
      <c r="V73">
        <f t="shared" si="33"/>
        <v>10.414914358288629</v>
      </c>
    </row>
    <row r="74" spans="1:25" ht="12.75">
      <c r="A74" t="s">
        <v>21</v>
      </c>
      <c r="B74">
        <f t="shared" si="26"/>
        <v>4.5</v>
      </c>
      <c r="C74">
        <f t="shared" si="27"/>
        <v>11.499999999999975</v>
      </c>
      <c r="D74" s="4">
        <f t="shared" si="28"/>
        <v>6.999999999999975</v>
      </c>
      <c r="E74">
        <f t="shared" si="21"/>
        <v>25.11886431509552</v>
      </c>
      <c r="F74">
        <f t="shared" si="29"/>
        <v>0.0016554322152734367</v>
      </c>
      <c r="G74">
        <f aca="true" t="shared" si="34" ref="G74:G104">1/F74</f>
        <v>604.0718494987271</v>
      </c>
      <c r="H74" s="1">
        <f t="shared" si="22"/>
        <v>604.0718494987271</v>
      </c>
      <c r="I74" s="3">
        <f t="shared" si="30"/>
        <v>0.9983445677847266</v>
      </c>
      <c r="J74" s="2">
        <f t="shared" si="19"/>
        <v>1.042412646503068</v>
      </c>
      <c r="K74">
        <f t="shared" si="20"/>
        <v>0.9593129969735615</v>
      </c>
      <c r="L74">
        <f aca="true" t="shared" si="35" ref="L74:L104">SQRT(1-(K74^2))</f>
        <v>0.28234477830766325</v>
      </c>
      <c r="M74">
        <f t="shared" si="23"/>
        <v>25.11886431509552</v>
      </c>
      <c r="N74">
        <f t="shared" si="31"/>
        <v>1.01</v>
      </c>
      <c r="O74">
        <f t="shared" si="24"/>
        <v>0.28234477830766325</v>
      </c>
      <c r="P74">
        <v>550</v>
      </c>
      <c r="Q74">
        <v>206265</v>
      </c>
      <c r="R74">
        <f t="shared" si="25"/>
        <v>1E-06</v>
      </c>
      <c r="T74" s="4">
        <f t="shared" si="32"/>
        <v>812.623476237685</v>
      </c>
      <c r="U74" s="4">
        <v>76.2</v>
      </c>
      <c r="V74" s="4">
        <f t="shared" si="33"/>
        <v>10.664350081859384</v>
      </c>
      <c r="W74">
        <v>804</v>
      </c>
      <c r="X74" s="4">
        <f>+(T74-W74)</f>
        <v>8.623476237685054</v>
      </c>
      <c r="Y74">
        <f>+X74/T74</f>
        <v>0.010611896517696425</v>
      </c>
    </row>
    <row r="75" spans="2:22" ht="12.75">
      <c r="B75">
        <f t="shared" si="26"/>
        <v>4.5</v>
      </c>
      <c r="C75">
        <f t="shared" si="27"/>
        <v>11.599999999999975</v>
      </c>
      <c r="D75">
        <f t="shared" si="28"/>
        <v>7.099999999999975</v>
      </c>
      <c r="E75">
        <f t="shared" si="21"/>
        <v>26.302679918953533</v>
      </c>
      <c r="F75">
        <f t="shared" si="29"/>
        <v>0.001510711604878772</v>
      </c>
      <c r="G75">
        <f t="shared" si="34"/>
        <v>661.9397089229652</v>
      </c>
      <c r="H75" s="1">
        <f t="shared" si="22"/>
        <v>661.9397089229652</v>
      </c>
      <c r="I75" s="3">
        <f t="shared" si="30"/>
        <v>0.9984892883951212</v>
      </c>
      <c r="J75" s="2">
        <f t="shared" si="19"/>
        <v>1.040439677981806</v>
      </c>
      <c r="K75">
        <f t="shared" si="20"/>
        <v>0.9611321263138976</v>
      </c>
      <c r="L75">
        <f t="shared" si="35"/>
        <v>0.27608881862061363</v>
      </c>
      <c r="M75">
        <f t="shared" si="23"/>
        <v>26.302679918953533</v>
      </c>
      <c r="N75">
        <f t="shared" si="31"/>
        <v>1.01</v>
      </c>
      <c r="O75">
        <f t="shared" si="24"/>
        <v>0.27608881862061363</v>
      </c>
      <c r="P75">
        <v>550</v>
      </c>
      <c r="Q75">
        <v>206265</v>
      </c>
      <c r="R75">
        <f t="shared" si="25"/>
        <v>1E-06</v>
      </c>
      <c r="T75">
        <f t="shared" si="32"/>
        <v>832.0672389112763</v>
      </c>
      <c r="U75">
        <v>76.2</v>
      </c>
      <c r="V75">
        <f t="shared" si="33"/>
        <v>10.919517571014124</v>
      </c>
    </row>
    <row r="76" spans="2:22" ht="12.75">
      <c r="B76">
        <f t="shared" si="26"/>
        <v>4.5</v>
      </c>
      <c r="C76">
        <f t="shared" si="27"/>
        <v>11.699999999999974</v>
      </c>
      <c r="D76">
        <f t="shared" si="28"/>
        <v>7.199999999999974</v>
      </c>
      <c r="E76">
        <f t="shared" si="21"/>
        <v>27.54228703338136</v>
      </c>
      <c r="F76">
        <f t="shared" si="29"/>
        <v>0.0013786427085680614</v>
      </c>
      <c r="G76">
        <f t="shared" si="34"/>
        <v>725.3510962522395</v>
      </c>
      <c r="H76" s="1">
        <f t="shared" si="22"/>
        <v>725.3510962522395</v>
      </c>
      <c r="I76" s="3">
        <f t="shared" si="30"/>
        <v>0.998621357291432</v>
      </c>
      <c r="J76" s="2">
        <f t="shared" si="19"/>
        <v>1.0385618839880122</v>
      </c>
      <c r="K76">
        <f t="shared" si="20"/>
        <v>0.9628699217807446</v>
      </c>
      <c r="L76">
        <f t="shared" si="35"/>
        <v>0.2699657639959978</v>
      </c>
      <c r="M76">
        <f t="shared" si="23"/>
        <v>27.54228703338136</v>
      </c>
      <c r="N76">
        <f t="shared" si="31"/>
        <v>1.01</v>
      </c>
      <c r="O76">
        <f t="shared" si="24"/>
        <v>0.2699657639959978</v>
      </c>
      <c r="P76">
        <v>550</v>
      </c>
      <c r="Q76">
        <v>206265</v>
      </c>
      <c r="R76">
        <f t="shared" si="25"/>
        <v>1E-06</v>
      </c>
      <c r="T76">
        <f t="shared" si="32"/>
        <v>851.9582180791267</v>
      </c>
      <c r="U76">
        <v>76.2</v>
      </c>
      <c r="V76">
        <f t="shared" si="33"/>
        <v>11.180554043033158</v>
      </c>
    </row>
    <row r="77" spans="2:22" ht="12.75">
      <c r="B77">
        <f t="shared" si="26"/>
        <v>4.5</v>
      </c>
      <c r="C77">
        <f t="shared" si="27"/>
        <v>11.799999999999974</v>
      </c>
      <c r="D77">
        <f t="shared" si="28"/>
        <v>7.299999999999974</v>
      </c>
      <c r="E77">
        <f t="shared" si="21"/>
        <v>28.84031503126572</v>
      </c>
      <c r="F77">
        <f t="shared" si="29"/>
        <v>0.0012581194926614698</v>
      </c>
      <c r="G77">
        <f t="shared" si="34"/>
        <v>794.8370610525755</v>
      </c>
      <c r="H77" s="1">
        <f t="shared" si="22"/>
        <v>794.8370610525755</v>
      </c>
      <c r="I77" s="3">
        <f t="shared" si="30"/>
        <v>0.9987418805073385</v>
      </c>
      <c r="J77" s="2">
        <f t="shared" si="19"/>
        <v>1.0367743662011704</v>
      </c>
      <c r="K77">
        <f t="shared" si="20"/>
        <v>0.9645300198384391</v>
      </c>
      <c r="L77">
        <f t="shared" si="35"/>
        <v>0.26397318202889525</v>
      </c>
      <c r="M77">
        <f t="shared" si="23"/>
        <v>28.84031503126572</v>
      </c>
      <c r="N77">
        <f t="shared" si="31"/>
        <v>1.01</v>
      </c>
      <c r="O77">
        <f t="shared" si="24"/>
        <v>0.26397318202889525</v>
      </c>
      <c r="P77">
        <v>550</v>
      </c>
      <c r="Q77">
        <v>206265</v>
      </c>
      <c r="R77">
        <f t="shared" si="25"/>
        <v>1E-06</v>
      </c>
      <c r="T77">
        <f t="shared" si="32"/>
        <v>872.3071093202547</v>
      </c>
      <c r="U77">
        <v>76.2</v>
      </c>
      <c r="V77">
        <f t="shared" si="33"/>
        <v>11.44759985984586</v>
      </c>
    </row>
    <row r="78" spans="2:22" ht="12.75">
      <c r="B78">
        <f t="shared" si="26"/>
        <v>4.5</v>
      </c>
      <c r="C78">
        <f t="shared" si="27"/>
        <v>11.899999999999974</v>
      </c>
      <c r="D78">
        <f t="shared" si="28"/>
        <v>7.399999999999974</v>
      </c>
      <c r="E78">
        <f t="shared" si="21"/>
        <v>30.199517204019816</v>
      </c>
      <c r="F78">
        <f t="shared" si="29"/>
        <v>0.001148132614764861</v>
      </c>
      <c r="G78">
        <f t="shared" si="34"/>
        <v>870.979525483475</v>
      </c>
      <c r="H78" s="1">
        <f t="shared" si="22"/>
        <v>870.979525483475</v>
      </c>
      <c r="I78" s="3">
        <f t="shared" si="30"/>
        <v>0.9988518673852351</v>
      </c>
      <c r="J78" s="2">
        <f t="shared" si="19"/>
        <v>1.0350725061391406</v>
      </c>
      <c r="K78">
        <f t="shared" si="20"/>
        <v>0.9661158943638042</v>
      </c>
      <c r="L78">
        <f t="shared" si="35"/>
        <v>0.2581086566886643</v>
      </c>
      <c r="M78">
        <f t="shared" si="23"/>
        <v>30.199517204019816</v>
      </c>
      <c r="N78">
        <f t="shared" si="31"/>
        <v>1.01</v>
      </c>
      <c r="O78">
        <f t="shared" si="24"/>
        <v>0.2581086566886643</v>
      </c>
      <c r="P78">
        <v>550</v>
      </c>
      <c r="Q78">
        <v>206265</v>
      </c>
      <c r="R78">
        <f t="shared" si="25"/>
        <v>1E-06</v>
      </c>
      <c r="T78">
        <f t="shared" si="32"/>
        <v>893.1248536386184</v>
      </c>
      <c r="U78">
        <v>76.2</v>
      </c>
      <c r="V78">
        <f t="shared" si="33"/>
        <v>11.720798604181343</v>
      </c>
    </row>
    <row r="79" spans="2:22" ht="12.75">
      <c r="B79">
        <f t="shared" si="26"/>
        <v>4.5</v>
      </c>
      <c r="C79">
        <f t="shared" si="27"/>
        <v>11.999999999999973</v>
      </c>
      <c r="D79">
        <f t="shared" si="28"/>
        <v>7.499999999999973</v>
      </c>
      <c r="E79">
        <f t="shared" si="21"/>
        <v>31.62277660168341</v>
      </c>
      <c r="F79">
        <f t="shared" si="29"/>
        <v>0.0010477609708583484</v>
      </c>
      <c r="G79">
        <f t="shared" si="34"/>
        <v>954.4161577051094</v>
      </c>
      <c r="H79" s="1">
        <f t="shared" si="22"/>
        <v>954.4161577051094</v>
      </c>
      <c r="I79" s="3">
        <f t="shared" si="30"/>
        <v>0.9989522390291417</v>
      </c>
      <c r="J79" s="2">
        <f aca="true" t="shared" si="36" ref="J79:J104">1/(1-(SQRT(1-I79)))</f>
        <v>1.033451946699532</v>
      </c>
      <c r="K79">
        <f aca="true" t="shared" si="37" ref="K79:K104">(1/J79)</f>
        <v>0.9676308639154774</v>
      </c>
      <c r="L79">
        <f t="shared" si="35"/>
        <v>0.25236979058157283</v>
      </c>
      <c r="M79">
        <f t="shared" si="23"/>
        <v>31.62277660168341</v>
      </c>
      <c r="N79">
        <f t="shared" si="31"/>
        <v>1.01</v>
      </c>
      <c r="O79">
        <f t="shared" si="24"/>
        <v>0.25236979058157283</v>
      </c>
      <c r="P79">
        <v>550</v>
      </c>
      <c r="Q79">
        <v>206265</v>
      </c>
      <c r="R79">
        <f t="shared" si="25"/>
        <v>1E-06</v>
      </c>
      <c r="T79">
        <f t="shared" si="32"/>
        <v>914.4226433939425</v>
      </c>
      <c r="U79">
        <v>76.2</v>
      </c>
      <c r="V79">
        <f t="shared" si="33"/>
        <v>12.00029715740082</v>
      </c>
    </row>
    <row r="80" spans="2:22" ht="12.75">
      <c r="B80">
        <f t="shared" si="26"/>
        <v>4.5</v>
      </c>
      <c r="C80">
        <f t="shared" si="27"/>
        <v>12.099999999999973</v>
      </c>
      <c r="D80">
        <f t="shared" si="28"/>
        <v>7.599999999999973</v>
      </c>
      <c r="E80">
        <f t="shared" si="21"/>
        <v>33.113112148258715</v>
      </c>
      <c r="F80">
        <f t="shared" si="29"/>
        <v>0.0009561639813523294</v>
      </c>
      <c r="G80">
        <f t="shared" si="34"/>
        <v>1045.8457121399533</v>
      </c>
      <c r="H80" s="1">
        <f t="shared" si="22"/>
        <v>1045.8457121399533</v>
      </c>
      <c r="I80" s="3">
        <f t="shared" si="30"/>
        <v>0.9990438360186477</v>
      </c>
      <c r="J80" s="2">
        <f t="shared" si="36"/>
        <v>1.031908575133346</v>
      </c>
      <c r="K80">
        <f t="shared" si="37"/>
        <v>0.969078098678245</v>
      </c>
      <c r="L80">
        <f t="shared" si="35"/>
        <v>0.2467542069796534</v>
      </c>
      <c r="M80">
        <f t="shared" si="23"/>
        <v>33.113112148258715</v>
      </c>
      <c r="N80">
        <f t="shared" si="31"/>
        <v>1.01</v>
      </c>
      <c r="O80">
        <f t="shared" si="24"/>
        <v>0.2467542069796534</v>
      </c>
      <c r="P80">
        <v>550</v>
      </c>
      <c r="Q80">
        <v>206265</v>
      </c>
      <c r="R80">
        <f t="shared" si="25"/>
        <v>1E-06</v>
      </c>
      <c r="T80">
        <f t="shared" si="32"/>
        <v>936.2119283636287</v>
      </c>
      <c r="U80">
        <v>76.2</v>
      </c>
      <c r="V80">
        <f t="shared" si="33"/>
        <v>12.286245779050244</v>
      </c>
    </row>
    <row r="81" spans="2:22" ht="12.75">
      <c r="B81">
        <f t="shared" si="26"/>
        <v>4.5</v>
      </c>
      <c r="C81">
        <f t="shared" si="27"/>
        <v>12.199999999999973</v>
      </c>
      <c r="D81">
        <f t="shared" si="28"/>
        <v>7.699999999999973</v>
      </c>
      <c r="E81">
        <f t="shared" si="21"/>
        <v>34.673685045252746</v>
      </c>
      <c r="F81">
        <f t="shared" si="29"/>
        <v>0.0008725745515091718</v>
      </c>
      <c r="G81">
        <f t="shared" si="34"/>
        <v>1146.0338813118467</v>
      </c>
      <c r="H81" s="1">
        <f t="shared" si="22"/>
        <v>1146.0338813118467</v>
      </c>
      <c r="I81" s="3">
        <f t="shared" si="30"/>
        <v>0.9991274254484909</v>
      </c>
      <c r="J81" s="2">
        <f t="shared" si="36"/>
        <v>1.0304385073214961</v>
      </c>
      <c r="K81">
        <f t="shared" si="37"/>
        <v>0.9704606270968876</v>
      </c>
      <c r="L81">
        <f t="shared" si="35"/>
        <v>0.24125955163415938</v>
      </c>
      <c r="M81">
        <f t="shared" si="23"/>
        <v>34.673685045252746</v>
      </c>
      <c r="N81">
        <f t="shared" si="31"/>
        <v>1.01</v>
      </c>
      <c r="O81">
        <f t="shared" si="24"/>
        <v>0.24125955163415938</v>
      </c>
      <c r="P81">
        <v>550</v>
      </c>
      <c r="Q81">
        <v>206265</v>
      </c>
      <c r="R81">
        <f t="shared" si="25"/>
        <v>1E-06</v>
      </c>
      <c r="T81">
        <f t="shared" si="32"/>
        <v>958.5044219395647</v>
      </c>
      <c r="U81">
        <v>76.2</v>
      </c>
      <c r="V81">
        <f t="shared" si="33"/>
        <v>12.578798188183264</v>
      </c>
    </row>
    <row r="82" spans="2:22" ht="12.75">
      <c r="B82">
        <f t="shared" si="26"/>
        <v>4.5</v>
      </c>
      <c r="C82">
        <f t="shared" si="27"/>
        <v>12.299999999999972</v>
      </c>
      <c r="D82">
        <f t="shared" si="28"/>
        <v>7.799999999999972</v>
      </c>
      <c r="E82">
        <f t="shared" si="21"/>
        <v>36.30780547700969</v>
      </c>
      <c r="F82">
        <f t="shared" si="29"/>
        <v>0.0007962926472764449</v>
      </c>
      <c r="G82">
        <f t="shared" si="34"/>
        <v>1255.8197082696847</v>
      </c>
      <c r="H82" s="1">
        <f t="shared" si="22"/>
        <v>1255.8197082696847</v>
      </c>
      <c r="I82" s="3">
        <f t="shared" si="30"/>
        <v>0.9992037073527236</v>
      </c>
      <c r="J82" s="2">
        <f t="shared" si="36"/>
        <v>1.0290380732380726</v>
      </c>
      <c r="K82">
        <f t="shared" si="37"/>
        <v>0.9717813422134144</v>
      </c>
      <c r="L82">
        <f t="shared" si="35"/>
        <v>0.2358834943905461</v>
      </c>
      <c r="M82">
        <f t="shared" si="23"/>
        <v>36.30780547700969</v>
      </c>
      <c r="N82">
        <f t="shared" si="31"/>
        <v>1.01</v>
      </c>
      <c r="O82">
        <f t="shared" si="24"/>
        <v>0.2358834943905461</v>
      </c>
      <c r="P82">
        <v>550</v>
      </c>
      <c r="Q82">
        <v>206265</v>
      </c>
      <c r="R82">
        <f t="shared" si="25"/>
        <v>1E-06</v>
      </c>
      <c r="T82">
        <f t="shared" si="32"/>
        <v>981.3121074635412</v>
      </c>
      <c r="U82">
        <v>76.2</v>
      </c>
      <c r="V82">
        <f t="shared" si="33"/>
        <v>12.878111646503164</v>
      </c>
    </row>
    <row r="83" spans="2:22" ht="12.75">
      <c r="B83">
        <f t="shared" si="26"/>
        <v>4.5</v>
      </c>
      <c r="C83">
        <f t="shared" si="27"/>
        <v>12.399999999999972</v>
      </c>
      <c r="D83">
        <f t="shared" si="28"/>
        <v>7.899999999999972</v>
      </c>
      <c r="E83">
        <f t="shared" si="21"/>
        <v>38.01893963205565</v>
      </c>
      <c r="F83">
        <f t="shared" si="29"/>
        <v>0.0007266794327313868</v>
      </c>
      <c r="G83">
        <f t="shared" si="34"/>
        <v>1376.1226132976915</v>
      </c>
      <c r="H83" s="1">
        <f t="shared" si="22"/>
        <v>1376.1226132976915</v>
      </c>
      <c r="I83" s="3">
        <f t="shared" si="30"/>
        <v>0.9992733205672686</v>
      </c>
      <c r="J83" s="2">
        <f t="shared" si="36"/>
        <v>1.0277038034959654</v>
      </c>
      <c r="K83">
        <f t="shared" si="37"/>
        <v>0.973043007720975</v>
      </c>
      <c r="L83">
        <f t="shared" si="35"/>
        <v>0.2306237306205037</v>
      </c>
      <c r="M83">
        <f t="shared" si="23"/>
        <v>38.01893963205565</v>
      </c>
      <c r="N83">
        <f t="shared" si="31"/>
        <v>1.01</v>
      </c>
      <c r="O83">
        <f t="shared" si="24"/>
        <v>0.2306237306205037</v>
      </c>
      <c r="P83">
        <v>550</v>
      </c>
      <c r="Q83">
        <v>206265</v>
      </c>
      <c r="R83">
        <f t="shared" si="25"/>
        <v>1E-06</v>
      </c>
      <c r="T83">
        <f t="shared" si="32"/>
        <v>1004.6472447044907</v>
      </c>
      <c r="U83">
        <v>76.2</v>
      </c>
      <c r="V83">
        <f t="shared" si="33"/>
        <v>13.184347043366019</v>
      </c>
    </row>
    <row r="84" spans="1:25" ht="12.75">
      <c r="A84" t="s">
        <v>21</v>
      </c>
      <c r="B84">
        <f t="shared" si="26"/>
        <v>4.5</v>
      </c>
      <c r="C84">
        <f t="shared" si="27"/>
        <v>12.499999999999972</v>
      </c>
      <c r="D84" s="4">
        <f t="shared" si="28"/>
        <v>7.999999999999972</v>
      </c>
      <c r="E84">
        <f t="shared" si="21"/>
        <v>39.81071705534922</v>
      </c>
      <c r="F84">
        <f t="shared" si="29"/>
        <v>0.0006631519200396242</v>
      </c>
      <c r="G84">
        <f t="shared" si="34"/>
        <v>1507.9500937586802</v>
      </c>
      <c r="H84" s="1">
        <f t="shared" si="22"/>
        <v>1507.9500937586802</v>
      </c>
      <c r="I84" s="3">
        <f t="shared" si="30"/>
        <v>0.9993368480799604</v>
      </c>
      <c r="J84" s="2">
        <f t="shared" si="36"/>
        <v>1.0264324168809593</v>
      </c>
      <c r="K84">
        <f t="shared" si="37"/>
        <v>0.9742482637470862</v>
      </c>
      <c r="L84">
        <f t="shared" si="35"/>
        <v>0.22547798248562548</v>
      </c>
      <c r="M84">
        <f t="shared" si="23"/>
        <v>39.81071705534922</v>
      </c>
      <c r="N84">
        <f t="shared" si="31"/>
        <v>1.01</v>
      </c>
      <c r="O84">
        <f t="shared" si="24"/>
        <v>0.22547798248562548</v>
      </c>
      <c r="P84">
        <v>550</v>
      </c>
      <c r="Q84">
        <v>206265</v>
      </c>
      <c r="R84">
        <f t="shared" si="25"/>
        <v>1E-06</v>
      </c>
      <c r="T84" s="4">
        <f t="shared" si="32"/>
        <v>1028.5223764817122</v>
      </c>
      <c r="U84" s="4">
        <v>76.2</v>
      </c>
      <c r="V84" s="4">
        <f t="shared" si="33"/>
        <v>13.497668982699635</v>
      </c>
      <c r="W84">
        <v>1016</v>
      </c>
      <c r="X84" s="4">
        <f>+(T84-W84)</f>
        <v>12.522376481712172</v>
      </c>
      <c r="Y84">
        <f>+X84/T84</f>
        <v>0.012175113316005555</v>
      </c>
    </row>
    <row r="85" spans="2:22" ht="12.75">
      <c r="B85">
        <f t="shared" si="26"/>
        <v>4.5</v>
      </c>
      <c r="C85">
        <f t="shared" si="27"/>
        <v>12.599999999999971</v>
      </c>
      <c r="D85">
        <f t="shared" si="28"/>
        <v>8.099999999999971</v>
      </c>
      <c r="E85">
        <f t="shared" si="21"/>
        <v>41.686938347033006</v>
      </c>
      <c r="F85">
        <f t="shared" si="29"/>
        <v>0.0006051780871233207</v>
      </c>
      <c r="G85">
        <f t="shared" si="34"/>
        <v>1652.4061615539365</v>
      </c>
      <c r="H85" s="1">
        <f t="shared" si="22"/>
        <v>1652.4061615539365</v>
      </c>
      <c r="I85" s="3">
        <f t="shared" si="30"/>
        <v>0.9993948219128767</v>
      </c>
      <c r="J85" s="2">
        <f t="shared" si="36"/>
        <v>1.025220808789654</v>
      </c>
      <c r="K85">
        <f t="shared" si="37"/>
        <v>0.9753996323782884</v>
      </c>
      <c r="L85">
        <f t="shared" si="35"/>
        <v>0.22044400004604303</v>
      </c>
      <c r="M85">
        <f t="shared" si="23"/>
        <v>41.686938347033006</v>
      </c>
      <c r="N85">
        <f t="shared" si="31"/>
        <v>1.01</v>
      </c>
      <c r="O85">
        <f t="shared" si="24"/>
        <v>0.22044400004604303</v>
      </c>
      <c r="P85">
        <v>550</v>
      </c>
      <c r="Q85">
        <v>206265</v>
      </c>
      <c r="R85">
        <f t="shared" si="25"/>
        <v>1E-06</v>
      </c>
      <c r="T85">
        <f t="shared" si="32"/>
        <v>1052.9503354376832</v>
      </c>
      <c r="U85">
        <v>76.2</v>
      </c>
      <c r="V85">
        <f t="shared" si="33"/>
        <v>13.818245871885605</v>
      </c>
    </row>
    <row r="86" spans="2:22" ht="12.75">
      <c r="B86">
        <f t="shared" si="26"/>
        <v>4.5</v>
      </c>
      <c r="C86">
        <f t="shared" si="27"/>
        <v>12.69999999999997</v>
      </c>
      <c r="D86">
        <f t="shared" si="28"/>
        <v>8.19999999999997</v>
      </c>
      <c r="E86">
        <f t="shared" si="21"/>
        <v>43.65158322401605</v>
      </c>
      <c r="F86">
        <f t="shared" si="29"/>
        <v>0.0005522724221508065</v>
      </c>
      <c r="G86">
        <f t="shared" si="34"/>
        <v>1810.7005888607173</v>
      </c>
      <c r="H86" s="1">
        <f t="shared" si="22"/>
        <v>1810.7005888607173</v>
      </c>
      <c r="I86" s="3">
        <f t="shared" si="30"/>
        <v>0.9994477275778492</v>
      </c>
      <c r="J86" s="2">
        <f t="shared" si="36"/>
        <v>1.0240660404948232</v>
      </c>
      <c r="K86">
        <f t="shared" si="37"/>
        <v>0.9764995229378033</v>
      </c>
      <c r="L86">
        <f t="shared" si="35"/>
        <v>0.21551956222636168</v>
      </c>
      <c r="M86">
        <f t="shared" si="23"/>
        <v>43.65158322401605</v>
      </c>
      <c r="N86">
        <f t="shared" si="31"/>
        <v>1.01</v>
      </c>
      <c r="O86">
        <f t="shared" si="24"/>
        <v>0.21551956222636168</v>
      </c>
      <c r="P86">
        <v>550</v>
      </c>
      <c r="Q86">
        <v>206265</v>
      </c>
      <c r="R86">
        <f t="shared" si="25"/>
        <v>1E-06</v>
      </c>
      <c r="T86">
        <f t="shared" si="32"/>
        <v>1077.9442509640542</v>
      </c>
      <c r="U86">
        <v>76.2</v>
      </c>
      <c r="V86">
        <f t="shared" si="33"/>
        <v>14.14625001265163</v>
      </c>
    </row>
    <row r="87" spans="2:22" ht="12.75">
      <c r="B87">
        <f t="shared" si="26"/>
        <v>4.5</v>
      </c>
      <c r="C87">
        <f t="shared" si="27"/>
        <v>12.79999999999997</v>
      </c>
      <c r="D87">
        <f t="shared" si="28"/>
        <v>8.29999999999997</v>
      </c>
      <c r="E87">
        <f t="shared" si="21"/>
        <v>45.7088189614869</v>
      </c>
      <c r="F87">
        <f t="shared" si="29"/>
        <v>0.0005039918575342703</v>
      </c>
      <c r="G87">
        <f t="shared" si="34"/>
        <v>1984.159039577345</v>
      </c>
      <c r="H87" s="1">
        <f t="shared" si="22"/>
        <v>1984.159039577345</v>
      </c>
      <c r="I87" s="3">
        <f t="shared" si="30"/>
        <v>0.9994960081424658</v>
      </c>
      <c r="J87" s="2">
        <f t="shared" si="36"/>
        <v>1.0229653291692267</v>
      </c>
      <c r="K87">
        <f t="shared" si="37"/>
        <v>0.9775502370272144</v>
      </c>
      <c r="L87">
        <f t="shared" si="35"/>
        <v>0.21070247765044642</v>
      </c>
      <c r="M87">
        <f t="shared" si="23"/>
        <v>45.7088189614869</v>
      </c>
      <c r="N87">
        <f t="shared" si="31"/>
        <v>1.01</v>
      </c>
      <c r="O87">
        <f t="shared" si="24"/>
        <v>0.21070247765044642</v>
      </c>
      <c r="P87">
        <v>550</v>
      </c>
      <c r="Q87">
        <v>206265</v>
      </c>
      <c r="R87">
        <f t="shared" si="25"/>
        <v>1E-06</v>
      </c>
      <c r="T87">
        <f t="shared" si="32"/>
        <v>1103.5175562851286</v>
      </c>
      <c r="U87">
        <v>76.2</v>
      </c>
      <c r="V87">
        <f t="shared" si="33"/>
        <v>14.481857694030559</v>
      </c>
    </row>
    <row r="88" spans="2:22" ht="12.75">
      <c r="B88">
        <f t="shared" si="26"/>
        <v>4.5</v>
      </c>
      <c r="C88">
        <f t="shared" si="27"/>
        <v>12.89999999999997</v>
      </c>
      <c r="D88">
        <f t="shared" si="28"/>
        <v>8.39999999999997</v>
      </c>
      <c r="E88">
        <f t="shared" si="21"/>
        <v>47.86300923226322</v>
      </c>
      <c r="F88">
        <f t="shared" si="29"/>
        <v>0.00045993205938406166</v>
      </c>
      <c r="G88">
        <f t="shared" si="34"/>
        <v>2174.234171323465</v>
      </c>
      <c r="H88" s="1">
        <f t="shared" si="22"/>
        <v>2174.234171323465</v>
      </c>
      <c r="I88" s="3">
        <f t="shared" si="30"/>
        <v>0.9995400679406159</v>
      </c>
      <c r="J88" s="2">
        <f t="shared" si="36"/>
        <v>1.021916038605418</v>
      </c>
      <c r="K88">
        <f t="shared" si="37"/>
        <v>0.9785539733427354</v>
      </c>
      <c r="L88">
        <f t="shared" si="35"/>
        <v>0.20599058535560566</v>
      </c>
      <c r="M88">
        <f t="shared" si="23"/>
        <v>47.86300923226322</v>
      </c>
      <c r="N88">
        <f t="shared" si="31"/>
        <v>1.01</v>
      </c>
      <c r="O88">
        <f t="shared" si="24"/>
        <v>0.20599058535560566</v>
      </c>
      <c r="P88">
        <v>550</v>
      </c>
      <c r="Q88">
        <v>206265</v>
      </c>
      <c r="R88">
        <f t="shared" si="25"/>
        <v>1E-06</v>
      </c>
      <c r="T88">
        <f t="shared" si="32"/>
        <v>1129.6839957025863</v>
      </c>
      <c r="U88">
        <v>76.2</v>
      </c>
      <c r="V88">
        <f t="shared" si="33"/>
        <v>14.825249287435517</v>
      </c>
    </row>
    <row r="89" spans="2:22" ht="12.75">
      <c r="B89">
        <f t="shared" si="26"/>
        <v>4.5</v>
      </c>
      <c r="C89">
        <f t="shared" si="27"/>
        <v>12.99999999999997</v>
      </c>
      <c r="D89">
        <f t="shared" si="28"/>
        <v>8.49999999999997</v>
      </c>
      <c r="E89">
        <f t="shared" si="21"/>
        <v>50.11872336272655</v>
      </c>
      <c r="F89">
        <f t="shared" si="29"/>
        <v>0.00041972404134501265</v>
      </c>
      <c r="G89">
        <f t="shared" si="34"/>
        <v>2382.517800971046</v>
      </c>
      <c r="H89" s="1">
        <f t="shared" si="22"/>
        <v>2382.517800971046</v>
      </c>
      <c r="I89" s="3">
        <f t="shared" si="30"/>
        <v>0.999580275958655</v>
      </c>
      <c r="J89" s="2">
        <f t="shared" si="36"/>
        <v>1.0209156705749736</v>
      </c>
      <c r="K89">
        <f t="shared" si="37"/>
        <v>0.9795128322761526</v>
      </c>
      <c r="L89">
        <f t="shared" si="35"/>
        <v>0.20138175539593886</v>
      </c>
      <c r="M89">
        <f t="shared" si="23"/>
        <v>50.11872336272655</v>
      </c>
      <c r="N89">
        <f t="shared" si="31"/>
        <v>1.01</v>
      </c>
      <c r="O89">
        <f t="shared" si="24"/>
        <v>0.20138175539593886</v>
      </c>
      <c r="P89">
        <v>550</v>
      </c>
      <c r="Q89">
        <v>206265</v>
      </c>
      <c r="R89">
        <f t="shared" si="25"/>
        <v>1E-06</v>
      </c>
      <c r="T89">
        <f t="shared" si="32"/>
        <v>1156.4576320051679</v>
      </c>
      <c r="U89">
        <v>76.2</v>
      </c>
      <c r="V89">
        <f t="shared" si="33"/>
        <v>15.17660934389984</v>
      </c>
    </row>
    <row r="90" spans="2:22" ht="12.75">
      <c r="B90">
        <f t="shared" si="26"/>
        <v>4.5</v>
      </c>
      <c r="C90">
        <f t="shared" si="27"/>
        <v>13.09999999999997</v>
      </c>
      <c r="D90">
        <f t="shared" si="28"/>
        <v>8.59999999999997</v>
      </c>
      <c r="E90">
        <f t="shared" si="21"/>
        <v>52.48074602497656</v>
      </c>
      <c r="F90">
        <f t="shared" si="29"/>
        <v>0.0003830310744567655</v>
      </c>
      <c r="G90">
        <f t="shared" si="34"/>
        <v>2610.7542355884616</v>
      </c>
      <c r="H90" s="1">
        <f t="shared" si="22"/>
        <v>2610.7542355884616</v>
      </c>
      <c r="I90" s="3">
        <f t="shared" si="30"/>
        <v>0.9996169689255432</v>
      </c>
      <c r="J90" s="2">
        <f t="shared" si="36"/>
        <v>1.0199618567758686</v>
      </c>
      <c r="K90">
        <f t="shared" si="37"/>
        <v>0.9804288203100372</v>
      </c>
      <c r="L90">
        <f t="shared" si="35"/>
        <v>0.1968738893440895</v>
      </c>
      <c r="M90">
        <f t="shared" si="23"/>
        <v>52.48074602497656</v>
      </c>
      <c r="N90">
        <f t="shared" si="31"/>
        <v>1.01</v>
      </c>
      <c r="O90">
        <f t="shared" si="24"/>
        <v>0.1968738893440895</v>
      </c>
      <c r="P90">
        <v>550</v>
      </c>
      <c r="Q90">
        <v>206265</v>
      </c>
      <c r="R90">
        <f t="shared" si="25"/>
        <v>1E-06</v>
      </c>
      <c r="T90">
        <f t="shared" si="32"/>
        <v>1183.85285404832</v>
      </c>
      <c r="U90">
        <v>76.2</v>
      </c>
      <c r="V90">
        <f t="shared" si="33"/>
        <v>15.536126693547507</v>
      </c>
    </row>
    <row r="91" spans="2:22" ht="12.75">
      <c r="B91">
        <f t="shared" si="26"/>
        <v>4.5</v>
      </c>
      <c r="C91">
        <f t="shared" si="27"/>
        <v>13.199999999999969</v>
      </c>
      <c r="D91">
        <f t="shared" si="28"/>
        <v>8.699999999999969</v>
      </c>
      <c r="E91">
        <f t="shared" si="21"/>
        <v>54.95408738576174</v>
      </c>
      <c r="F91">
        <f t="shared" si="29"/>
        <v>0.0003495458671591947</v>
      </c>
      <c r="G91">
        <f t="shared" si="34"/>
        <v>2860.8548804399597</v>
      </c>
      <c r="H91" s="1">
        <f t="shared" si="22"/>
        <v>2860.8548804399597</v>
      </c>
      <c r="I91" s="3">
        <f t="shared" si="30"/>
        <v>0.9996504541328408</v>
      </c>
      <c r="J91" s="2">
        <f t="shared" si="36"/>
        <v>1.019052351321358</v>
      </c>
      <c r="K91">
        <f t="shared" si="37"/>
        <v>0.9813038542164652</v>
      </c>
      <c r="L91">
        <f t="shared" si="35"/>
        <v>0.19246492069961868</v>
      </c>
      <c r="M91">
        <f t="shared" si="23"/>
        <v>54.95408738576174</v>
      </c>
      <c r="N91">
        <f t="shared" si="31"/>
        <v>1.01</v>
      </c>
      <c r="O91">
        <f t="shared" si="24"/>
        <v>0.19246492069961868</v>
      </c>
      <c r="P91">
        <v>550</v>
      </c>
      <c r="Q91">
        <v>206265</v>
      </c>
      <c r="R91">
        <f t="shared" si="25"/>
        <v>1E-06</v>
      </c>
      <c r="T91">
        <f t="shared" si="32"/>
        <v>1211.884384506938</v>
      </c>
      <c r="U91">
        <v>76.2</v>
      </c>
      <c r="V91">
        <f t="shared" si="33"/>
        <v>15.903994547335143</v>
      </c>
    </row>
    <row r="92" spans="2:22" ht="12.75">
      <c r="B92">
        <f t="shared" si="26"/>
        <v>4.5</v>
      </c>
      <c r="C92">
        <f t="shared" si="27"/>
        <v>13.299999999999969</v>
      </c>
      <c r="D92">
        <f t="shared" si="28"/>
        <v>8.799999999999969</v>
      </c>
      <c r="E92">
        <f t="shared" si="21"/>
        <v>57.54399373371488</v>
      </c>
      <c r="F92">
        <f t="shared" si="29"/>
        <v>0.0003189879918264038</v>
      </c>
      <c r="G92">
        <f t="shared" si="34"/>
        <v>3134.9142463776793</v>
      </c>
      <c r="H92" s="1">
        <f t="shared" si="22"/>
        <v>3134.9142463776793</v>
      </c>
      <c r="I92" s="3">
        <f t="shared" si="30"/>
        <v>0.9996810120081736</v>
      </c>
      <c r="J92" s="2">
        <f t="shared" si="36"/>
        <v>1.0181850237280312</v>
      </c>
      <c r="K92">
        <f t="shared" si="37"/>
        <v>0.9821397650679955</v>
      </c>
      <c r="L92">
        <f t="shared" si="35"/>
        <v>0.1881528152119511</v>
      </c>
      <c r="M92">
        <f t="shared" si="23"/>
        <v>57.54399373371488</v>
      </c>
      <c r="N92">
        <f t="shared" si="31"/>
        <v>1.01</v>
      </c>
      <c r="O92">
        <f t="shared" si="24"/>
        <v>0.1881528152119511</v>
      </c>
      <c r="P92">
        <v>550</v>
      </c>
      <c r="Q92">
        <v>206265</v>
      </c>
      <c r="R92">
        <f t="shared" si="25"/>
        <v>1E-06</v>
      </c>
      <c r="T92">
        <f t="shared" si="32"/>
        <v>1240.567287806454</v>
      </c>
      <c r="U92">
        <v>76.2</v>
      </c>
      <c r="V92">
        <f t="shared" si="33"/>
        <v>16.280410601134566</v>
      </c>
    </row>
    <row r="93" spans="2:22" ht="12.75">
      <c r="B93">
        <f t="shared" si="26"/>
        <v>4.5</v>
      </c>
      <c r="C93">
        <f t="shared" si="27"/>
        <v>13.399999999999968</v>
      </c>
      <c r="D93">
        <f t="shared" si="28"/>
        <v>8.899999999999968</v>
      </c>
      <c r="E93">
        <f t="shared" si="21"/>
        <v>60.25595860743496</v>
      </c>
      <c r="F93">
        <f t="shared" si="29"/>
        <v>0.00029110153627735536</v>
      </c>
      <c r="G93">
        <f t="shared" si="34"/>
        <v>3435.2274906829116</v>
      </c>
      <c r="H93" s="1">
        <f t="shared" si="22"/>
        <v>3435.2274906829116</v>
      </c>
      <c r="I93" s="3">
        <f t="shared" si="30"/>
        <v>0.9997088984637227</v>
      </c>
      <c r="J93" s="2">
        <f t="shared" si="36"/>
        <v>1.0173578523644338</v>
      </c>
      <c r="K93">
        <f t="shared" si="37"/>
        <v>0.9829383020693333</v>
      </c>
      <c r="L93">
        <f t="shared" si="35"/>
        <v>0.18393557112493517</v>
      </c>
      <c r="M93">
        <f t="shared" si="23"/>
        <v>60.25595860743496</v>
      </c>
      <c r="N93">
        <f t="shared" si="31"/>
        <v>1.01</v>
      </c>
      <c r="O93">
        <f t="shared" si="24"/>
        <v>0.18393557112493517</v>
      </c>
      <c r="P93">
        <v>550</v>
      </c>
      <c r="Q93">
        <v>206265</v>
      </c>
      <c r="R93">
        <f t="shared" si="25"/>
        <v>1E-06</v>
      </c>
      <c r="T93">
        <f t="shared" si="32"/>
        <v>1269.9169782356653</v>
      </c>
      <c r="U93">
        <v>76.2</v>
      </c>
      <c r="V93">
        <f t="shared" si="33"/>
        <v>16.66557714220033</v>
      </c>
    </row>
    <row r="94" spans="1:25" ht="12.75">
      <c r="A94" t="s">
        <v>21</v>
      </c>
      <c r="B94">
        <f t="shared" si="26"/>
        <v>4.5</v>
      </c>
      <c r="C94">
        <f t="shared" si="27"/>
        <v>13.499999999999968</v>
      </c>
      <c r="D94" s="4">
        <f t="shared" si="28"/>
        <v>8.999999999999968</v>
      </c>
      <c r="E94">
        <f t="shared" si="21"/>
        <v>63.095734448018405</v>
      </c>
      <c r="F94">
        <f t="shared" si="29"/>
        <v>0.00026565296059530914</v>
      </c>
      <c r="G94">
        <f t="shared" si="34"/>
        <v>3764.309638255384</v>
      </c>
      <c r="H94" s="1">
        <f t="shared" si="22"/>
        <v>3764.309638255384</v>
      </c>
      <c r="I94" s="3">
        <f t="shared" si="30"/>
        <v>0.9997343470394047</v>
      </c>
      <c r="J94" s="2">
        <f t="shared" si="36"/>
        <v>1.0165689183251438</v>
      </c>
      <c r="K94">
        <f t="shared" si="37"/>
        <v>0.9837011362176584</v>
      </c>
      <c r="L94">
        <f t="shared" si="35"/>
        <v>0.17981121934987213</v>
      </c>
      <c r="M94">
        <f t="shared" si="23"/>
        <v>63.095734448018405</v>
      </c>
      <c r="N94">
        <f t="shared" si="31"/>
        <v>1.01</v>
      </c>
      <c r="O94">
        <f t="shared" si="24"/>
        <v>0.17981121934987213</v>
      </c>
      <c r="P94">
        <v>550</v>
      </c>
      <c r="Q94">
        <v>206265</v>
      </c>
      <c r="R94">
        <f t="shared" si="25"/>
        <v>1E-06</v>
      </c>
      <c r="T94" s="4">
        <f t="shared" si="32"/>
        <v>1299.94922824691</v>
      </c>
      <c r="U94" s="4">
        <v>76.2</v>
      </c>
      <c r="V94" s="4">
        <f t="shared" si="33"/>
        <v>17.05970115809593</v>
      </c>
      <c r="W94">
        <v>1282</v>
      </c>
      <c r="X94" s="4">
        <f>+(T94-W94)</f>
        <v>17.949228246910025</v>
      </c>
      <c r="Y94">
        <f>+X94/T94</f>
        <v>0.013807637911456016</v>
      </c>
    </row>
    <row r="95" spans="2:22" ht="12.75">
      <c r="B95">
        <f t="shared" si="26"/>
        <v>4.5</v>
      </c>
      <c r="C95">
        <f t="shared" si="27"/>
        <v>13.599999999999968</v>
      </c>
      <c r="D95">
        <f t="shared" si="28"/>
        <v>9.099999999999968</v>
      </c>
      <c r="E95">
        <f t="shared" si="21"/>
        <v>66.06934480075863</v>
      </c>
      <c r="F95">
        <f t="shared" si="29"/>
        <v>0.00024242914130763585</v>
      </c>
      <c r="G95">
        <f t="shared" si="34"/>
        <v>4124.916644121706</v>
      </c>
      <c r="H95" s="1">
        <f t="shared" si="22"/>
        <v>4124.916644121706</v>
      </c>
      <c r="I95" s="3">
        <f t="shared" si="30"/>
        <v>0.9997575708586923</v>
      </c>
      <c r="J95" s="2">
        <f t="shared" si="36"/>
        <v>1.0158163996981835</v>
      </c>
      <c r="K95">
        <f t="shared" si="37"/>
        <v>0.9844298637993216</v>
      </c>
      <c r="L95">
        <f t="shared" si="35"/>
        <v>0.1757778235729669</v>
      </c>
      <c r="M95">
        <f t="shared" si="23"/>
        <v>66.06934480075863</v>
      </c>
      <c r="N95">
        <f t="shared" si="31"/>
        <v>1.01</v>
      </c>
      <c r="O95">
        <f t="shared" si="24"/>
        <v>0.1757778235729669</v>
      </c>
      <c r="P95">
        <v>550</v>
      </c>
      <c r="Q95">
        <v>206265</v>
      </c>
      <c r="R95">
        <f t="shared" si="25"/>
        <v>1E-06</v>
      </c>
      <c r="T95">
        <f t="shared" si="32"/>
        <v>1330.6801769467677</v>
      </c>
      <c r="U95">
        <v>76.2</v>
      </c>
      <c r="V95">
        <f t="shared" si="33"/>
        <v>17.46299444812031</v>
      </c>
    </row>
    <row r="96" spans="2:22" ht="12.75">
      <c r="B96">
        <f t="shared" si="26"/>
        <v>4.5</v>
      </c>
      <c r="C96">
        <f t="shared" si="27"/>
        <v>13.699999999999967</v>
      </c>
      <c r="D96">
        <f t="shared" si="28"/>
        <v>9.199999999999967</v>
      </c>
      <c r="E96">
        <f t="shared" si="21"/>
        <v>69.18309709189268</v>
      </c>
      <c r="F96">
        <f t="shared" si="29"/>
        <v>0.00022123558654665092</v>
      </c>
      <c r="G96">
        <f t="shared" si="34"/>
        <v>4520.068473654597</v>
      </c>
      <c r="H96" s="1">
        <f t="shared" si="22"/>
        <v>4520.068473654597</v>
      </c>
      <c r="I96" s="3">
        <f t="shared" si="30"/>
        <v>0.9997787644134534</v>
      </c>
      <c r="J96" s="2">
        <f t="shared" si="36"/>
        <v>1.0150985661965128</v>
      </c>
      <c r="K96">
        <f t="shared" si="37"/>
        <v>0.9851260097301823</v>
      </c>
      <c r="L96">
        <f t="shared" si="35"/>
        <v>0.17183348030313775</v>
      </c>
      <c r="M96">
        <f t="shared" si="23"/>
        <v>69.18309709189268</v>
      </c>
      <c r="N96">
        <f t="shared" si="31"/>
        <v>1.01</v>
      </c>
      <c r="O96">
        <f t="shared" si="24"/>
        <v>0.17183348030313775</v>
      </c>
      <c r="P96">
        <v>550</v>
      </c>
      <c r="Q96">
        <v>206265</v>
      </c>
      <c r="R96">
        <f t="shared" si="25"/>
        <v>1E-06</v>
      </c>
      <c r="T96">
        <f t="shared" si="32"/>
        <v>1362.126338783382</v>
      </c>
      <c r="U96">
        <v>76.2</v>
      </c>
      <c r="V96">
        <f t="shared" si="33"/>
        <v>17.875673737314724</v>
      </c>
    </row>
    <row r="97" spans="2:22" ht="12.75">
      <c r="B97">
        <f t="shared" si="26"/>
        <v>4.5</v>
      </c>
      <c r="C97">
        <f t="shared" si="27"/>
        <v>13.799999999999967</v>
      </c>
      <c r="D97">
        <f t="shared" si="28"/>
        <v>9.299999999999967</v>
      </c>
      <c r="E97">
        <f t="shared" si="21"/>
        <v>72.44359600749792</v>
      </c>
      <c r="F97">
        <f t="shared" si="29"/>
        <v>0.0002018948072440296</v>
      </c>
      <c r="G97">
        <f t="shared" si="34"/>
        <v>4953.074393792125</v>
      </c>
      <c r="H97" s="1">
        <f t="shared" si="22"/>
        <v>4953.074393792125</v>
      </c>
      <c r="I97" s="3">
        <f t="shared" si="30"/>
        <v>0.999798105192756</v>
      </c>
      <c r="J97" s="2">
        <f t="shared" si="36"/>
        <v>1.0144137741267898</v>
      </c>
      <c r="K97">
        <f t="shared" si="37"/>
        <v>0.9857910307466031</v>
      </c>
      <c r="L97">
        <f t="shared" si="35"/>
        <v>0.1679763188653382</v>
      </c>
      <c r="M97">
        <f t="shared" si="23"/>
        <v>72.44359600749792</v>
      </c>
      <c r="N97">
        <f t="shared" si="31"/>
        <v>1.01</v>
      </c>
      <c r="O97">
        <f t="shared" si="24"/>
        <v>0.1679763188653382</v>
      </c>
      <c r="P97">
        <v>550</v>
      </c>
      <c r="Q97">
        <v>206265</v>
      </c>
      <c r="R97">
        <f t="shared" si="25"/>
        <v>1E-06</v>
      </c>
      <c r="T97">
        <f t="shared" si="32"/>
        <v>1394.3046124343732</v>
      </c>
      <c r="U97">
        <v>76.2</v>
      </c>
      <c r="V97">
        <f t="shared" si="33"/>
        <v>18.29796079310201</v>
      </c>
    </row>
    <row r="98" spans="2:22" ht="12.75">
      <c r="B98">
        <f t="shared" si="26"/>
        <v>4.5</v>
      </c>
      <c r="C98">
        <f t="shared" si="27"/>
        <v>13.899999999999967</v>
      </c>
      <c r="D98">
        <f t="shared" si="28"/>
        <v>9.399999999999967</v>
      </c>
      <c r="E98">
        <f t="shared" si="21"/>
        <v>75.85775750291728</v>
      </c>
      <c r="F98">
        <f t="shared" si="29"/>
        <v>0.0001842448307180847</v>
      </c>
      <c r="G98">
        <f t="shared" si="34"/>
        <v>5427.560687062707</v>
      </c>
      <c r="H98" s="1">
        <f t="shared" si="22"/>
        <v>5427.560687062707</v>
      </c>
      <c r="I98" s="3">
        <f t="shared" si="30"/>
        <v>0.9998157551692819</v>
      </c>
      <c r="J98" s="2">
        <f t="shared" si="36"/>
        <v>1.013760461670866</v>
      </c>
      <c r="K98">
        <f t="shared" si="37"/>
        <v>0.9864263184537833</v>
      </c>
      <c r="L98">
        <f t="shared" si="35"/>
        <v>0.16420450134425482</v>
      </c>
      <c r="M98">
        <f t="shared" si="23"/>
        <v>75.85775750291728</v>
      </c>
      <c r="N98">
        <f t="shared" si="31"/>
        <v>1.01</v>
      </c>
      <c r="O98">
        <f t="shared" si="24"/>
        <v>0.16420450134425482</v>
      </c>
      <c r="P98">
        <v>550</v>
      </c>
      <c r="Q98">
        <v>206265</v>
      </c>
      <c r="R98">
        <f t="shared" si="25"/>
        <v>1E-06</v>
      </c>
      <c r="T98">
        <f t="shared" si="32"/>
        <v>1427.2322898999098</v>
      </c>
      <c r="U98">
        <v>76.2</v>
      </c>
      <c r="V98">
        <f t="shared" si="33"/>
        <v>18.730082544618238</v>
      </c>
    </row>
    <row r="99" spans="2:22" ht="12.75">
      <c r="B99">
        <f t="shared" si="26"/>
        <v>4.5</v>
      </c>
      <c r="C99">
        <f t="shared" si="27"/>
        <v>13.999999999999966</v>
      </c>
      <c r="D99">
        <f t="shared" si="28"/>
        <v>9.499999999999966</v>
      </c>
      <c r="E99">
        <f t="shared" si="21"/>
        <v>79.43282347242692</v>
      </c>
      <c r="F99">
        <f t="shared" si="29"/>
        <v>0.00016813784420569608</v>
      </c>
      <c r="G99">
        <f t="shared" si="34"/>
        <v>5947.501020511613</v>
      </c>
      <c r="H99" s="1">
        <f t="shared" si="22"/>
        <v>5947.501020511613</v>
      </c>
      <c r="I99" s="3">
        <f t="shared" si="30"/>
        <v>0.9998318621557943</v>
      </c>
      <c r="J99" s="2">
        <f t="shared" si="36"/>
        <v>1.0131371444575488</v>
      </c>
      <c r="K99">
        <f t="shared" si="37"/>
        <v>0.987033202237805</v>
      </c>
      <c r="L99">
        <f t="shared" si="35"/>
        <v>0.160516222482914</v>
      </c>
      <c r="M99">
        <f t="shared" si="23"/>
        <v>79.43282347242692</v>
      </c>
      <c r="N99">
        <f t="shared" si="31"/>
        <v>1.01</v>
      </c>
      <c r="O99">
        <f t="shared" si="24"/>
        <v>0.160516222482914</v>
      </c>
      <c r="P99">
        <v>550</v>
      </c>
      <c r="Q99">
        <v>206265</v>
      </c>
      <c r="R99">
        <f t="shared" si="25"/>
        <v>1E-06</v>
      </c>
      <c r="T99">
        <f t="shared" si="32"/>
        <v>1460.9270658058044</v>
      </c>
      <c r="U99">
        <v>76.2</v>
      </c>
      <c r="V99">
        <f t="shared" si="33"/>
        <v>19.172271204800584</v>
      </c>
    </row>
    <row r="100" spans="2:22" ht="12.75">
      <c r="B100">
        <f t="shared" si="26"/>
        <v>4.5</v>
      </c>
      <c r="C100">
        <f t="shared" si="27"/>
        <v>14.099999999999966</v>
      </c>
      <c r="D100">
        <f t="shared" si="28"/>
        <v>9.599999999999966</v>
      </c>
      <c r="E100">
        <f t="shared" si="21"/>
        <v>83.17637711026588</v>
      </c>
      <c r="F100">
        <f t="shared" si="29"/>
        <v>0.0001534389569789109</v>
      </c>
      <c r="G100">
        <f t="shared" si="34"/>
        <v>6517.249723858869</v>
      </c>
      <c r="H100" s="1">
        <f t="shared" si="22"/>
        <v>6517.249723858869</v>
      </c>
      <c r="I100" s="3">
        <f t="shared" si="30"/>
        <v>0.999846561043021</v>
      </c>
      <c r="J100" s="2">
        <f t="shared" si="36"/>
        <v>1.0125424114040598</v>
      </c>
      <c r="K100">
        <f t="shared" si="37"/>
        <v>0.987612952047443</v>
      </c>
      <c r="L100">
        <f t="shared" si="35"/>
        <v>0.1569097095406622</v>
      </c>
      <c r="M100">
        <f t="shared" si="23"/>
        <v>83.17637711026588</v>
      </c>
      <c r="N100">
        <f t="shared" si="31"/>
        <v>1.01</v>
      </c>
      <c r="O100">
        <f t="shared" si="24"/>
        <v>0.1569097095406622</v>
      </c>
      <c r="P100">
        <v>550</v>
      </c>
      <c r="Q100">
        <v>206265</v>
      </c>
      <c r="R100">
        <f t="shared" si="25"/>
        <v>1E-06</v>
      </c>
      <c r="T100">
        <f t="shared" si="32"/>
        <v>1495.4070469243125</v>
      </c>
      <c r="U100">
        <v>76.2</v>
      </c>
      <c r="V100">
        <f t="shared" si="33"/>
        <v>19.624764395332182</v>
      </c>
    </row>
    <row r="101" spans="2:22" ht="12.75">
      <c r="B101">
        <f t="shared" si="26"/>
        <v>4.5</v>
      </c>
      <c r="C101">
        <f t="shared" si="27"/>
        <v>14.199999999999966</v>
      </c>
      <c r="D101">
        <f t="shared" si="28"/>
        <v>9.699999999999966</v>
      </c>
      <c r="E101">
        <f t="shared" si="21"/>
        <v>87.09635899560676</v>
      </c>
      <c r="F101">
        <f t="shared" si="29"/>
        <v>0.00014002507067934964</v>
      </c>
      <c r="G101">
        <f t="shared" si="34"/>
        <v>7141.578255582172</v>
      </c>
      <c r="H101" s="1">
        <f t="shared" si="22"/>
        <v>7141.578255582172</v>
      </c>
      <c r="I101" s="3">
        <f t="shared" si="30"/>
        <v>0.9998599749293207</v>
      </c>
      <c r="J101" s="2">
        <f t="shared" si="36"/>
        <v>1.0119749208081512</v>
      </c>
      <c r="K101">
        <f t="shared" si="37"/>
        <v>0.9881667810516607</v>
      </c>
      <c r="L101">
        <f t="shared" si="35"/>
        <v>0.15338322211376093</v>
      </c>
      <c r="M101">
        <f t="shared" si="23"/>
        <v>87.09635899560676</v>
      </c>
      <c r="N101">
        <f t="shared" si="31"/>
        <v>1.01</v>
      </c>
      <c r="O101">
        <f t="shared" si="24"/>
        <v>0.15338322211376093</v>
      </c>
      <c r="P101">
        <v>550</v>
      </c>
      <c r="Q101">
        <v>206265</v>
      </c>
      <c r="R101">
        <f t="shared" si="25"/>
        <v>1E-06</v>
      </c>
      <c r="T101">
        <f t="shared" si="32"/>
        <v>1530.6907619121914</v>
      </c>
      <c r="U101">
        <v>76.2</v>
      </c>
      <c r="V101">
        <f t="shared" si="33"/>
        <v>20.087805274438207</v>
      </c>
    </row>
    <row r="102" spans="2:22" ht="12.75">
      <c r="B102">
        <f t="shared" si="26"/>
        <v>4.5</v>
      </c>
      <c r="C102">
        <f t="shared" si="27"/>
        <v>14.299999999999965</v>
      </c>
      <c r="D102">
        <f t="shared" si="28"/>
        <v>9.799999999999965</v>
      </c>
      <c r="E102">
        <f t="shared" si="21"/>
        <v>91.2010839355896</v>
      </c>
      <c r="F102">
        <f t="shared" si="29"/>
        <v>0.0001277838484098384</v>
      </c>
      <c r="G102">
        <f t="shared" si="34"/>
        <v>7825.715162316301</v>
      </c>
      <c r="H102" s="1">
        <f t="shared" si="22"/>
        <v>7825.715162316301</v>
      </c>
      <c r="I102" s="3">
        <f t="shared" si="30"/>
        <v>0.9998722161515902</v>
      </c>
      <c r="J102" s="2">
        <f t="shared" si="36"/>
        <v>1.0114333966736164</v>
      </c>
      <c r="K102">
        <f t="shared" si="37"/>
        <v>0.9886958481782208</v>
      </c>
      <c r="L102">
        <f t="shared" si="35"/>
        <v>0.14993505192298645</v>
      </c>
      <c r="M102">
        <f t="shared" si="23"/>
        <v>91.2010839355896</v>
      </c>
      <c r="N102">
        <f t="shared" si="31"/>
        <v>1.01</v>
      </c>
      <c r="O102">
        <f t="shared" si="24"/>
        <v>0.14993505192298645</v>
      </c>
      <c r="P102">
        <v>550</v>
      </c>
      <c r="Q102">
        <v>206265</v>
      </c>
      <c r="R102">
        <f t="shared" si="25"/>
        <v>1E-06</v>
      </c>
      <c r="T102">
        <f t="shared" si="32"/>
        <v>1566.7971712786693</v>
      </c>
      <c r="U102">
        <v>76.2</v>
      </c>
      <c r="V102">
        <f t="shared" si="33"/>
        <v>20.561642667699072</v>
      </c>
    </row>
    <row r="103" spans="2:22" ht="12.75">
      <c r="B103">
        <f t="shared" si="26"/>
        <v>4.5</v>
      </c>
      <c r="C103">
        <f t="shared" si="27"/>
        <v>14.399999999999965</v>
      </c>
      <c r="D103">
        <f t="shared" si="28"/>
        <v>9.899999999999965</v>
      </c>
      <c r="E103">
        <f t="shared" si="21"/>
        <v>95.49925860214213</v>
      </c>
      <c r="F103">
        <f t="shared" si="29"/>
        <v>0.00011661277394974828</v>
      </c>
      <c r="G103">
        <f t="shared" si="34"/>
        <v>8575.389866215926</v>
      </c>
      <c r="H103" s="1">
        <f t="shared" si="22"/>
        <v>8575.389866215926</v>
      </c>
      <c r="I103" s="3">
        <f t="shared" si="30"/>
        <v>0.9998833872260503</v>
      </c>
      <c r="J103" s="2">
        <f t="shared" si="36"/>
        <v>1.010916625253048</v>
      </c>
      <c r="K103">
        <f t="shared" si="37"/>
        <v>0.9892012605388547</v>
      </c>
      <c r="L103">
        <f t="shared" si="35"/>
        <v>0.14656352257073</v>
      </c>
      <c r="M103">
        <f t="shared" si="23"/>
        <v>95.49925860214213</v>
      </c>
      <c r="N103">
        <f t="shared" si="31"/>
        <v>1.01</v>
      </c>
      <c r="O103">
        <f t="shared" si="24"/>
        <v>0.14656352257073</v>
      </c>
      <c r="P103">
        <v>550</v>
      </c>
      <c r="Q103">
        <v>206265</v>
      </c>
      <c r="R103">
        <f t="shared" si="25"/>
        <v>1E-06</v>
      </c>
      <c r="T103">
        <f t="shared" si="32"/>
        <v>1603.7456775811845</v>
      </c>
      <c r="U103">
        <v>76.2</v>
      </c>
      <c r="V103">
        <f t="shared" si="33"/>
        <v>21.046531201852815</v>
      </c>
    </row>
    <row r="104" spans="1:25" ht="12.75">
      <c r="A104" t="s">
        <v>21</v>
      </c>
      <c r="B104">
        <f t="shared" si="26"/>
        <v>4.5</v>
      </c>
      <c r="C104">
        <f t="shared" si="27"/>
        <v>14.499999999999964</v>
      </c>
      <c r="D104" s="4">
        <f t="shared" si="28"/>
        <v>9.999999999999964</v>
      </c>
      <c r="E104">
        <f t="shared" si="21"/>
        <v>99.99999999999845</v>
      </c>
      <c r="F104">
        <f t="shared" si="29"/>
        <v>0.00010641829321528034</v>
      </c>
      <c r="G104">
        <f t="shared" si="34"/>
        <v>9396.880646986476</v>
      </c>
      <c r="H104" s="1">
        <f t="shared" si="22"/>
        <v>9396.880646986476</v>
      </c>
      <c r="I104" s="3">
        <f t="shared" si="30"/>
        <v>0.9998935817067848</v>
      </c>
      <c r="J104" s="2">
        <f t="shared" si="36"/>
        <v>1.0104234517932111</v>
      </c>
      <c r="K104">
        <f t="shared" si="37"/>
        <v>0.9896840757459533</v>
      </c>
      <c r="L104">
        <f t="shared" si="35"/>
        <v>0.14326698927135373</v>
      </c>
      <c r="M104">
        <f t="shared" si="23"/>
        <v>99.99999999999845</v>
      </c>
      <c r="N104">
        <f t="shared" si="31"/>
        <v>1.01</v>
      </c>
      <c r="O104">
        <f t="shared" si="24"/>
        <v>0.14326698927135373</v>
      </c>
      <c r="P104">
        <v>550</v>
      </c>
      <c r="Q104">
        <v>206265</v>
      </c>
      <c r="R104">
        <f t="shared" si="25"/>
        <v>1E-06</v>
      </c>
      <c r="T104" s="4">
        <f t="shared" si="32"/>
        <v>1641.5561358611728</v>
      </c>
      <c r="U104" s="4">
        <v>76.2</v>
      </c>
      <c r="V104" s="4">
        <f t="shared" si="33"/>
        <v>21.542731441747673</v>
      </c>
      <c r="W104">
        <v>1616</v>
      </c>
      <c r="X104" s="4">
        <f>+(T104-W104)</f>
        <v>25.556135861172834</v>
      </c>
      <c r="Y104">
        <f>+X104/T104</f>
        <v>0.01556823754173103</v>
      </c>
    </row>
    <row r="105" spans="8:10" ht="12.75">
      <c r="H105" s="1"/>
      <c r="I105" s="3"/>
      <c r="J105" s="2"/>
    </row>
    <row r="106" spans="8:10" ht="12.75">
      <c r="H106" s="1"/>
      <c r="I106" s="3"/>
      <c r="J106" s="2"/>
    </row>
    <row r="107" spans="8:10" ht="12.75">
      <c r="H107" s="1"/>
      <c r="I107" s="3"/>
      <c r="J107" s="2"/>
    </row>
    <row r="108" spans="8:10" ht="12.75">
      <c r="H108" s="1"/>
      <c r="I108" s="3"/>
      <c r="J108" s="2"/>
    </row>
    <row r="109" spans="8:10" ht="12.75">
      <c r="H109" s="1"/>
      <c r="I109" s="3"/>
      <c r="J109" s="2"/>
    </row>
    <row r="110" spans="8:10" ht="12.75">
      <c r="H110" s="1"/>
      <c r="I110" s="3"/>
      <c r="J110" s="2"/>
    </row>
    <row r="111" spans="8:10" ht="12.75">
      <c r="H111" s="1"/>
      <c r="I111" s="3"/>
      <c r="J111" s="2"/>
    </row>
    <row r="112" spans="8:10" ht="12.75">
      <c r="H112" s="1"/>
      <c r="I112" s="3"/>
      <c r="J112" s="2"/>
    </row>
  </sheetData>
  <autoFilter ref="A3:Y10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kfisher</cp:lastModifiedBy>
  <dcterms:created xsi:type="dcterms:W3CDTF">1996-10-14T23:33:28Z</dcterms:created>
  <dcterms:modified xsi:type="dcterms:W3CDTF">2006-08-11T19:31:11Z</dcterms:modified>
  <cp:category/>
  <cp:version/>
  <cp:contentType/>
  <cp:contentStatus/>
</cp:coreProperties>
</file>